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6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&amp;TF Parish Clerk\Documents\Parish Council\Financial\Audit 2019-2020\"/>
    </mc:Choice>
  </mc:AlternateContent>
  <xr:revisionPtr revIDLastSave="0" documentId="13_ncr:1_{23D03B4A-16D3-4838-BDC3-746CC5766E15}" xr6:coauthVersionLast="45" xr6:coauthVersionMax="45" xr10:uidLastSave="{00000000-0000-0000-0000-000000000000}"/>
  <bookViews>
    <workbookView xWindow="-110" yWindow="-110" windowWidth="19420" windowHeight="10420" activeTab="1" xr2:uid="{00000000-000D-0000-FFFF-FFFF00000000}"/>
  </bookViews>
  <sheets>
    <sheet name="Inc &amp; Exp" sheetId="7" r:id="rId1"/>
    <sheet name="Summary" sheetId="6" r:id="rId2"/>
    <sheet name="Cheques" sheetId="2" r:id="rId3"/>
    <sheet name="Sheet3" sheetId="3" r:id="rId4"/>
  </sheets>
  <definedNames>
    <definedName name="_xlnm.Print_Area" localSheetId="1">Summary!$A$1:$O$39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Q30" i="6" l="1"/>
  <c r="C125" i="7" l="1"/>
  <c r="C98" i="7"/>
  <c r="C87" i="7"/>
  <c r="C91" i="7" s="1"/>
  <c r="C83" i="7"/>
  <c r="C76" i="7"/>
  <c r="C106" i="7" s="1"/>
  <c r="C107" i="7" s="1"/>
  <c r="C116" i="7" s="1"/>
  <c r="O42" i="7"/>
  <c r="P42" i="7" s="1"/>
  <c r="J41" i="7"/>
  <c r="O41" i="7" s="1"/>
  <c r="P41" i="7" s="1"/>
  <c r="J40" i="7"/>
  <c r="H40" i="7"/>
  <c r="J39" i="7"/>
  <c r="O39" i="7" s="1"/>
  <c r="P39" i="7" s="1"/>
  <c r="N34" i="7"/>
  <c r="M34" i="7"/>
  <c r="L34" i="7"/>
  <c r="K34" i="7"/>
  <c r="I34" i="7"/>
  <c r="H34" i="7"/>
  <c r="G34" i="7"/>
  <c r="F34" i="7"/>
  <c r="E34" i="7"/>
  <c r="D34" i="7"/>
  <c r="C34" i="7"/>
  <c r="A34" i="7"/>
  <c r="O33" i="7"/>
  <c r="P33" i="7" s="1"/>
  <c r="O32" i="7"/>
  <c r="P32" i="7" s="1"/>
  <c r="O31" i="7"/>
  <c r="P31" i="7" s="1"/>
  <c r="O30" i="7"/>
  <c r="P30" i="7" s="1"/>
  <c r="O29" i="7"/>
  <c r="P29" i="7" s="1"/>
  <c r="O28" i="7"/>
  <c r="P28" i="7" s="1"/>
  <c r="O27" i="7"/>
  <c r="P27" i="7" s="1"/>
  <c r="O26" i="7"/>
  <c r="P26" i="7" s="1"/>
  <c r="O25" i="7"/>
  <c r="P25" i="7" s="1"/>
  <c r="O24" i="7"/>
  <c r="P24" i="7" s="1"/>
  <c r="O23" i="7"/>
  <c r="P23" i="7" s="1"/>
  <c r="O22" i="7"/>
  <c r="P22" i="7" s="1"/>
  <c r="O21" i="7"/>
  <c r="P21" i="7" s="1"/>
  <c r="J20" i="7"/>
  <c r="J34" i="7" s="1"/>
  <c r="O19" i="7"/>
  <c r="P19" i="7" s="1"/>
  <c r="N14" i="7"/>
  <c r="M14" i="7"/>
  <c r="L14" i="7"/>
  <c r="K14" i="7"/>
  <c r="J14" i="7"/>
  <c r="I14" i="7"/>
  <c r="H14" i="7"/>
  <c r="G14" i="7"/>
  <c r="F14" i="7"/>
  <c r="E14" i="7"/>
  <c r="D14" i="7"/>
  <c r="C14" i="7"/>
  <c r="A14" i="7"/>
  <c r="O13" i="7"/>
  <c r="P13" i="7" s="1"/>
  <c r="O12" i="7"/>
  <c r="P12" i="7" s="1"/>
  <c r="O11" i="7"/>
  <c r="P11" i="7" s="1"/>
  <c r="O10" i="7"/>
  <c r="P10" i="7" s="1"/>
  <c r="O40" i="7" l="1"/>
  <c r="P40" i="7" s="1"/>
  <c r="O14" i="7"/>
  <c r="P14" i="7" s="1"/>
  <c r="O34" i="7"/>
  <c r="O20" i="7"/>
  <c r="P20" i="7" s="1"/>
  <c r="C111" i="7" l="1"/>
  <c r="C113" i="7" s="1"/>
  <c r="C117" i="7" s="1"/>
  <c r="C118" i="7" s="1"/>
  <c r="P34" i="7"/>
  <c r="J30" i="6" l="1"/>
  <c r="O12" i="6"/>
  <c r="A14" i="6" l="1"/>
  <c r="A34" i="6"/>
  <c r="C14" i="6"/>
  <c r="D14" i="6"/>
  <c r="C34" i="6"/>
  <c r="D34" i="6"/>
  <c r="O32" i="6"/>
  <c r="O28" i="6"/>
  <c r="O24" i="6"/>
  <c r="O20" i="6"/>
  <c r="N34" i="6"/>
  <c r="M34" i="6"/>
  <c r="L34" i="6"/>
  <c r="K34" i="6"/>
  <c r="J34" i="6"/>
  <c r="I34" i="6"/>
  <c r="H34" i="6"/>
  <c r="G34" i="6"/>
  <c r="F34" i="6"/>
  <c r="E34" i="6"/>
  <c r="O33" i="6"/>
  <c r="O31" i="6"/>
  <c r="O30" i="6"/>
  <c r="O29" i="6"/>
  <c r="O27" i="6"/>
  <c r="O26" i="6"/>
  <c r="O25" i="6"/>
  <c r="O23" i="6"/>
  <c r="O22" i="6"/>
  <c r="O21" i="6"/>
  <c r="O19" i="6"/>
  <c r="N14" i="6"/>
  <c r="M14" i="6"/>
  <c r="L14" i="6"/>
  <c r="K14" i="6"/>
  <c r="J14" i="6"/>
  <c r="I14" i="6"/>
  <c r="H14" i="6"/>
  <c r="G14" i="6"/>
  <c r="F14" i="6"/>
  <c r="E14" i="6"/>
  <c r="O13" i="6"/>
  <c r="O11" i="6"/>
  <c r="O10" i="6"/>
  <c r="O34" i="6" l="1"/>
  <c r="O14" i="6"/>
</calcChain>
</file>

<file path=xl/sharedStrings.xml><?xml version="1.0" encoding="utf-8"?>
<sst xmlns="http://schemas.openxmlformats.org/spreadsheetml/2006/main" count="321" uniqueCount="205">
  <si>
    <t>TIVERTON AND TILSTONE FEARNALL PARISH COUNCIL</t>
  </si>
  <si>
    <t>Receipts</t>
  </si>
  <si>
    <t>Precept</t>
  </si>
  <si>
    <t>Bank Interest</t>
  </si>
  <si>
    <t>Total</t>
  </si>
  <si>
    <t>Expenditure</t>
  </si>
  <si>
    <t>Clerk Salary</t>
  </si>
  <si>
    <t>Insurance</t>
  </si>
  <si>
    <t>Subscriptions</t>
  </si>
  <si>
    <t>Tiverton Village Hall</t>
  </si>
  <si>
    <t>Training</t>
  </si>
  <si>
    <t>Budget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</si>
  <si>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</si>
  <si>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</si>
  <si>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</si>
  <si>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</si>
  <si>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</si>
  <si>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</si>
  <si>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</si>
  <si>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</si>
  <si>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</si>
  <si>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</si>
  <si>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</si>
  <si>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</si>
  <si>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 xml:space="preserve"> </t>
  </si>
  <si>
    <t>Clerk Expenses</t>
  </si>
  <si>
    <t>Notes:</t>
  </si>
  <si>
    <t>TIVERTON &amp; TILSTONE FEARNALL PARISH COUNCIL</t>
  </si>
  <si>
    <t>DATE</t>
  </si>
  <si>
    <t>CHQ NO</t>
  </si>
  <si>
    <t>AMOUNT</t>
  </si>
  <si>
    <t>TO WHOM</t>
  </si>
  <si>
    <t>PURPOSE</t>
  </si>
  <si>
    <t>C Weaver</t>
  </si>
  <si>
    <t>Cheshire Assoc of Local Councils (ChALC)</t>
  </si>
  <si>
    <t>Annual Membership</t>
  </si>
  <si>
    <t>Cheshire Community Action (CCA)</t>
  </si>
  <si>
    <t>Donation in Lieu of Room Hire</t>
  </si>
  <si>
    <t>Information Commissioner</t>
  </si>
  <si>
    <t>Annual Registration</t>
  </si>
  <si>
    <t>St Judes Parish Church</t>
  </si>
  <si>
    <t>Churchyard Grant</t>
  </si>
  <si>
    <t>Probyn Ltd</t>
  </si>
  <si>
    <t>Internal Audit</t>
  </si>
  <si>
    <t>CW&amp;C Churchyard Grant</t>
  </si>
  <si>
    <t>Parish Projects</t>
  </si>
  <si>
    <t>Reserves</t>
  </si>
  <si>
    <t>Business Reserve Account</t>
  </si>
  <si>
    <t>Current Account</t>
  </si>
  <si>
    <t>Less Transparency Fund</t>
  </si>
  <si>
    <t>Total Reserves</t>
  </si>
  <si>
    <t>Current Account Balance</t>
  </si>
  <si>
    <t>Precept funds spent to date</t>
  </si>
  <si>
    <t>Unallocated funds</t>
  </si>
  <si>
    <t>Actual</t>
  </si>
  <si>
    <t>PC Newsletter</t>
  </si>
  <si>
    <t>Land &amp; Asset Maintenance</t>
  </si>
  <si>
    <t>RBL (Remembrance) Donation</t>
  </si>
  <si>
    <t>Charity Donations</t>
  </si>
  <si>
    <t>Sundry Items</t>
  </si>
  <si>
    <t>St Judes Churchyard Grant</t>
  </si>
  <si>
    <t>Computers/Website/Hosting</t>
  </si>
  <si>
    <t>F/cast</t>
  </si>
  <si>
    <t>VARIANCE</t>
  </si>
  <si>
    <t>A+F</t>
  </si>
  <si>
    <t>A-B</t>
  </si>
  <si>
    <t>From Precept, Interest &amp; Yearly Grant</t>
  </si>
  <si>
    <t>Balance</t>
  </si>
  <si>
    <t>From Accumulated Funds</t>
  </si>
  <si>
    <t>Red Fox Speed Limit Change</t>
  </si>
  <si>
    <t>Transparency Fund (Computers &amp; Website)</t>
  </si>
  <si>
    <t>Computer - TF Receipt</t>
  </si>
  <si>
    <t>Laptop, Mouse, Case - Purchase</t>
  </si>
  <si>
    <t>Website - TF Receipt</t>
  </si>
  <si>
    <t>Website development - Purchase</t>
  </si>
  <si>
    <t>Website hosting - May 2018</t>
  </si>
  <si>
    <t>Fund Remaining</t>
  </si>
  <si>
    <t>Tarporley PC</t>
  </si>
  <si>
    <t>Total Allocated</t>
  </si>
  <si>
    <t>Election</t>
  </si>
  <si>
    <t>2020 Precept</t>
  </si>
  <si>
    <t>2021 Precept</t>
  </si>
  <si>
    <t>2023 Precept</t>
  </si>
  <si>
    <t>Election Fund (for 2023)</t>
  </si>
  <si>
    <t>2022 Precept</t>
  </si>
  <si>
    <t>TOTAL</t>
  </si>
  <si>
    <t>Year End</t>
  </si>
  <si>
    <t>Sundry Receipts</t>
  </si>
  <si>
    <t>2019 donation (Garden club)</t>
  </si>
  <si>
    <t>Unallocated Current Account Funds</t>
  </si>
  <si>
    <t>Less forecasted spend for the year</t>
  </si>
  <si>
    <t>VAT</t>
  </si>
  <si>
    <t>Clerk's Salary April May</t>
  </si>
  <si>
    <t>Good Cllrs Guides</t>
  </si>
  <si>
    <t>Clerk's Salary Jun</t>
  </si>
  <si>
    <t>R Mould</t>
  </si>
  <si>
    <t>Repayment Defibillator Pads</t>
  </si>
  <si>
    <t>Tarporley War Memorial Hospital</t>
  </si>
  <si>
    <t>Grant Donation</t>
  </si>
  <si>
    <t>Tilstone Fearnall AED</t>
  </si>
  <si>
    <t>BHF AED</t>
  </si>
  <si>
    <t>Exterior cabinet</t>
  </si>
  <si>
    <t>Mike Jones (Grant)</t>
  </si>
  <si>
    <t>TF Coffee Morning</t>
  </si>
  <si>
    <t>Money required from funds</t>
  </si>
  <si>
    <t>Plus VAT that needs to be reclaimed</t>
  </si>
  <si>
    <t>Smithy Green</t>
  </si>
  <si>
    <t>No VAT</t>
  </si>
  <si>
    <t>Tree felling (Monkey Business)</t>
  </si>
  <si>
    <t>Stump removal</t>
  </si>
  <si>
    <t>New tree</t>
  </si>
  <si>
    <t>Donations for wood from residents</t>
  </si>
  <si>
    <t>Parish Projects - Smithy Green</t>
  </si>
  <si>
    <t>Less Speed Limit Money</t>
  </si>
  <si>
    <t>Parish Projects (see below)</t>
  </si>
  <si>
    <t>CW&amp;C Charge to Parish Council</t>
  </si>
  <si>
    <t>Tarporley PC contribution</t>
  </si>
  <si>
    <t>Website Hosting - 2019</t>
  </si>
  <si>
    <t>Received 01/11/2019</t>
  </si>
  <si>
    <t>British Heart Foundation</t>
  </si>
  <si>
    <t>Defibrillator for Tilstone Fearnall</t>
  </si>
  <si>
    <t>Sept</t>
  </si>
  <si>
    <t xml:space="preserve">Came &amp; Co. (Inspire) </t>
  </si>
  <si>
    <t>Insurance Renewal</t>
  </si>
  <si>
    <t>Society of Local Council Clerks</t>
  </si>
  <si>
    <t>Clerk Training Day</t>
  </si>
  <si>
    <t>Royal British Legion</t>
  </si>
  <si>
    <t>Poppy Wreath</t>
  </si>
  <si>
    <t>Tattenhall First Responders</t>
  </si>
  <si>
    <t>Defibrillator Training</t>
  </si>
  <si>
    <t>G Ibbotson</t>
  </si>
  <si>
    <t>Printing Newsletter</t>
  </si>
  <si>
    <t>Cheshire West and Chester Council</t>
  </si>
  <si>
    <t>Election Fee</t>
  </si>
  <si>
    <t>DI Buckley</t>
  </si>
  <si>
    <t>Grinding Tree Stunp</t>
  </si>
  <si>
    <t>Nigel Ferguson</t>
  </si>
  <si>
    <t>Website Hosting</t>
  </si>
  <si>
    <t>Cheshire Association of Local Councils (ChALC)</t>
  </si>
  <si>
    <t>Chairmanship Training</t>
  </si>
  <si>
    <t>New Mouse and Expenses</t>
  </si>
  <si>
    <t>Repayment Trimming of Shrubbery</t>
  </si>
  <si>
    <t>Wel Medical</t>
  </si>
  <si>
    <t>Defibrillator Cabinet</t>
  </si>
  <si>
    <t>Parish Projects - TF AED</t>
  </si>
  <si>
    <t>Parish Projects - 4 Lane Ends Speed</t>
  </si>
  <si>
    <t>Sundry Receipts -  £30 from Beeston for Good councillor Guide (shared purchase)</t>
  </si>
  <si>
    <t>Subscriptions:  ChALC £146.16</t>
  </si>
  <si>
    <t>Sundry Items: Good Councillor Guide £67.50</t>
  </si>
  <si>
    <t>Subscriptions: CCA £20.00</t>
  </si>
  <si>
    <t>Computers/Website/Hosting -  £20 from Garden Club for Web Hosting</t>
  </si>
  <si>
    <t>Land &amp; Asset Maintenance: Replacement pads for Tiverton AED £37.14</t>
  </si>
  <si>
    <t>Subscriptions: Information Commissioner £40</t>
  </si>
  <si>
    <t>Charity donation: Tarporley Hospital £100 - should be from previous years budget</t>
  </si>
  <si>
    <t>Sep</t>
  </si>
  <si>
    <t>Parish Projects TF AED: Donations £500, Puchase of AED £600 (Net cost £100)</t>
  </si>
  <si>
    <t>Oct</t>
  </si>
  <si>
    <t>Training: Councillor Training £40</t>
  </si>
  <si>
    <t>Nov</t>
  </si>
  <si>
    <t>Land &amp; Asset Maintenance: Cutting of shrubery on Smith Green £60</t>
  </si>
  <si>
    <t>Computers/Website/Hosting -  New mouse for Parish Clerk £22.99, Web hosting £100</t>
  </si>
  <si>
    <t>Parish Projects TF AED: External AED Cabinet £557.94; AED Training £50</t>
  </si>
  <si>
    <t>Parish Projects Smithy Green: Stump Grinding (Horse Chestnut Tree) £120, Tree felling £900</t>
  </si>
  <si>
    <t>Parish Projects 4 Lane Ends Speed Change: Grant from Cllr Mike Jones £750</t>
  </si>
  <si>
    <t>Dec</t>
  </si>
  <si>
    <t>Training: Chairmanship Training £75</t>
  </si>
  <si>
    <t>Jan</t>
  </si>
  <si>
    <t>Donation to First Responders (AED Training): £50</t>
  </si>
  <si>
    <t>Parish Projects Smithy Green: Tree felling £900</t>
  </si>
  <si>
    <t>Feb</t>
  </si>
  <si>
    <t>Donation to village hall for clock repair £63.60</t>
  </si>
  <si>
    <t>Replacement mouse for clerk</t>
  </si>
  <si>
    <t>Final quote</t>
  </si>
  <si>
    <t>Mike Jones (Supplementary)</t>
  </si>
  <si>
    <t>Additional contribution offered</t>
  </si>
  <si>
    <t>Less Speed Limit Grant</t>
  </si>
  <si>
    <t>Mike Jones Members Grant</t>
  </si>
  <si>
    <t>Less Speed Limit Change Cost</t>
  </si>
  <si>
    <t>Estimated cost to Parish</t>
  </si>
  <si>
    <t>Budget Analysis 2019/20 March</t>
  </si>
  <si>
    <t>Repayment for Storage Boxes</t>
  </si>
  <si>
    <t>Donation Towards Clock Repairs</t>
  </si>
  <si>
    <t>C Spencer (Weaver)</t>
  </si>
  <si>
    <t>Expenses</t>
  </si>
  <si>
    <t>Cancelled - payment made by bank transfer</t>
  </si>
  <si>
    <t>Standing Orders:</t>
  </si>
  <si>
    <t>Bank Transfers:</t>
  </si>
  <si>
    <t>Subscriptions:  May, ChALC £146.16; June, CCA £20.00; Jul, Information Commissioner £40;</t>
  </si>
  <si>
    <t>Sundry Items May, Good Councillor Guide £67.50;  Nov, website hosting £100 ; Jan, storage boxes £30.99</t>
  </si>
  <si>
    <t>Land &amp; Asset Maintenance July defibrillator pads £37.14; Nov, Trimming of Shrubbery on PC land £60.00</t>
  </si>
  <si>
    <t>Charity donations: July, Tarporley Hospital £100 - from previous years budget;  Nov, First Responders training session £50;  March, Tarporley Hospital £100</t>
  </si>
  <si>
    <t>PC Newsletter:  March publication £30</t>
  </si>
  <si>
    <t>Tiverton Vill Hall:  June, donation covering yearly room hire;  Jan, donation towards clock repair</t>
  </si>
  <si>
    <t>AED Pads</t>
  </si>
  <si>
    <t>Defib Cab &amp; Tree Felling</t>
  </si>
  <si>
    <t xml:space="preserve">Parish Projects: Aug, Purchase of defibrillator 600.00; Nov, tree stump grinding £120; Defib Case £557.94; Jan, tree felling £900.00  </t>
  </si>
  <si>
    <t>Parish Projects:  Jan, felling of chestnut tree £900.00</t>
  </si>
  <si>
    <t>From July 2019 Clerks Salary has been paid by SO on 1st monthly</t>
  </si>
  <si>
    <r>
      <rPr>
        <b/>
        <sz val="10"/>
        <rFont val="Arial"/>
        <family val="2"/>
      </rPr>
      <t>Sundry Receipts</t>
    </r>
    <r>
      <rPr>
        <sz val="10"/>
        <rFont val="Arial"/>
        <family val="2"/>
      </rPr>
      <t xml:space="preserve"> - May £30 from Beeston PC for Good councillor Guide (shared purchase)</t>
    </r>
  </si>
  <si>
    <r>
      <rPr>
        <b/>
        <sz val="10"/>
        <rFont val="Arial"/>
        <family val="2"/>
      </rPr>
      <t>Sundry Receipts</t>
    </r>
    <r>
      <rPr>
        <sz val="10"/>
        <rFont val="Arial"/>
        <family val="2"/>
      </rPr>
      <t xml:space="preserve"> - June £20 from Tiverton Gardening Club for hosting their information on the website</t>
    </r>
  </si>
  <si>
    <r>
      <rPr>
        <b/>
        <sz val="10"/>
        <rFont val="Arial"/>
        <family val="2"/>
      </rPr>
      <t>Sundry Receipts</t>
    </r>
    <r>
      <rPr>
        <sz val="10"/>
        <rFont val="Arial"/>
        <family val="2"/>
      </rPr>
      <t xml:space="preserve">  - September public donations of £250 for wood from the chestnut tree and £500 for defibrillator (mainly a coffee morning)</t>
    </r>
  </si>
  <si>
    <r>
      <rPr>
        <b/>
        <sz val="10"/>
        <rFont val="Arial"/>
        <family val="2"/>
      </rPr>
      <t>Sundry Receipts</t>
    </r>
    <r>
      <rPr>
        <sz val="10"/>
        <rFont val="Arial"/>
        <family val="2"/>
      </rPr>
      <t xml:space="preserve"> - November £750 Members Grant from CW&amp;C towards the implementation of the speed limits on the A51</t>
    </r>
  </si>
  <si>
    <t>Returned incorrect application</t>
  </si>
  <si>
    <t>Not Presented</t>
  </si>
  <si>
    <t>Summary Budget Analysis 2019/20 FINAL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</si>
</sst>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&quot;£&quot;#,##0.00;[Red]\-&quot;£&quot;#,##0.00"/>
    <numFmt numFmtId="44" formatCode="_-&quot;£&quot;* #,##0.00_-;\-&quot;£&quot;* #,##0.00_-;_-&quot;£&quot;* &quot;-&quot;??_-;_-@_-"/>
    <numFmt numFmtId="164" formatCode="&quot;£&quot;#,##0.00"/>
    <numFmt numFmtId="165" formatCode="[$£-809]#,##0.00;[Red]\-[$£-809]#,##0.00"/>
    <numFmt numFmtId="166" formatCode="[$£-809]#,##0.00"/>
    <numFmt numFmtId="167" formatCode="_-[$£-809]* #,##0.00_-;\-[$£-809]* #,##0.00_-;_-[$£-809]* &quot;-&quot;??_-;_-@_-"/>
  </numFmts>
  <fonts count="11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0"/>
      <color rgb="FF00B050"/>
      <name val="Arial"/>
      <family val="2"/>
    </font>
    <font>
      <sz val="10"/>
      <color rgb="FF00B050"/>
      <name val="Arial"/>
      <family val="2"/>
    </font>
    <font>
      <sz val="10"/>
      <color rgb="FF00B0F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" fillId="0" borderId="0"/>
  </cellStyleXfs>
  <cellXfs count="112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/>
    </xf>
    <xf numFmtId="0" fontId="0" fillId="0" borderId="1" xfId="0" applyBorder="1"/>
    <xf numFmtId="0" fontId="2" fillId="0" borderId="1" xfId="0" applyFont="1" applyBorder="1"/>
    <xf numFmtId="0" fontId="0" fillId="0" borderId="1" xfId="0" applyBorder="1" applyAlignment="1">
      <alignment horizontal="center"/>
    </xf>
    <xf numFmtId="164" fontId="0" fillId="0" borderId="1" xfId="0" applyNumberFormat="1" applyBorder="1"/>
    <xf numFmtId="164" fontId="2" fillId="0" borderId="1" xfId="0" applyNumberFormat="1" applyFont="1" applyBorder="1"/>
    <xf numFmtId="0" fontId="2" fillId="0" borderId="1" xfId="0" applyFont="1" applyBorder="1" applyAlignment="1">
      <alignment horizontal="right"/>
    </xf>
    <xf numFmtId="0" fontId="3" fillId="0" borderId="1" xfId="0" applyFont="1" applyBorder="1"/>
    <xf numFmtId="8" fontId="0" fillId="0" borderId="1" xfId="0" applyNumberFormat="1" applyBorder="1"/>
    <xf numFmtId="164" fontId="2" fillId="0" borderId="0" xfId="0" applyNumberFormat="1" applyFont="1" applyBorder="1"/>
    <xf numFmtId="0" fontId="3" fillId="0" borderId="0" xfId="0" applyFont="1"/>
    <xf numFmtId="44" fontId="2" fillId="0" borderId="0" xfId="1" applyFont="1"/>
    <xf numFmtId="44" fontId="2" fillId="0" borderId="0" xfId="1" applyFont="1" applyAlignment="1">
      <alignment horizontal="center"/>
    </xf>
    <xf numFmtId="44" fontId="0" fillId="0" borderId="0" xfId="1" applyFont="1"/>
    <xf numFmtId="0" fontId="3" fillId="0" borderId="1" xfId="0" applyFont="1" applyBorder="1" applyAlignment="1">
      <alignment horizontal="center"/>
    </xf>
    <xf numFmtId="44" fontId="0" fillId="0" borderId="0" xfId="1" applyNumberFormat="1" applyFont="1"/>
    <xf numFmtId="0" fontId="2" fillId="0" borderId="0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64" fontId="5" fillId="0" borderId="1" xfId="0" applyNumberFormat="1" applyFont="1" applyBorder="1"/>
    <xf numFmtId="164" fontId="3" fillId="0" borderId="0" xfId="0" applyNumberFormat="1" applyFont="1" applyBorder="1"/>
    <xf numFmtId="164" fontId="0" fillId="0" borderId="1" xfId="0" applyNumberFormat="1" applyFill="1" applyBorder="1"/>
    <xf numFmtId="164" fontId="3" fillId="0" borderId="1" xfId="0" applyNumberFormat="1" applyFont="1" applyBorder="1"/>
    <xf numFmtId="0" fontId="2" fillId="0" borderId="0" xfId="0" applyFont="1" applyBorder="1" applyAlignment="1">
      <alignment horizontal="right"/>
    </xf>
    <xf numFmtId="0" fontId="6" fillId="0" borderId="0" xfId="0" applyFont="1"/>
    <xf numFmtId="0" fontId="7" fillId="0" borderId="0" xfId="0" applyFont="1"/>
    <xf numFmtId="164" fontId="9" fillId="0" borderId="1" xfId="0" applyNumberFormat="1" applyFont="1" applyFill="1" applyBorder="1"/>
    <xf numFmtId="164" fontId="9" fillId="0" borderId="1" xfId="0" applyNumberFormat="1" applyFont="1" applyBorder="1"/>
    <xf numFmtId="0" fontId="1" fillId="0" borderId="0" xfId="0" applyFont="1"/>
    <xf numFmtId="164" fontId="1" fillId="0" borderId="0" xfId="0" applyNumberFormat="1" applyFont="1" applyBorder="1"/>
    <xf numFmtId="164" fontId="1" fillId="0" borderId="1" xfId="0" applyNumberFormat="1" applyFont="1" applyBorder="1"/>
    <xf numFmtId="164" fontId="1" fillId="0" borderId="1" xfId="0" applyNumberFormat="1" applyFont="1" applyFill="1" applyBorder="1"/>
    <xf numFmtId="164" fontId="1" fillId="0" borderId="0" xfId="0" applyNumberFormat="1" applyFont="1" applyFill="1" applyBorder="1"/>
    <xf numFmtId="44" fontId="1" fillId="0" borderId="0" xfId="1" applyNumberFormat="1" applyFont="1"/>
    <xf numFmtId="167" fontId="0" fillId="0" borderId="0" xfId="1" applyNumberFormat="1" applyFont="1"/>
    <xf numFmtId="0" fontId="6" fillId="0" borderId="0" xfId="2" applyFont="1"/>
    <xf numFmtId="0" fontId="7" fillId="0" borderId="0" xfId="2" applyFont="1"/>
    <xf numFmtId="165" fontId="7" fillId="0" borderId="0" xfId="2" applyNumberFormat="1" applyFont="1"/>
    <xf numFmtId="0" fontId="2" fillId="0" borderId="0" xfId="2" applyFont="1"/>
    <xf numFmtId="0" fontId="1" fillId="0" borderId="0" xfId="2"/>
    <xf numFmtId="165" fontId="1" fillId="0" borderId="0" xfId="2" applyNumberFormat="1"/>
    <xf numFmtId="165" fontId="2" fillId="0" borderId="0" xfId="2" applyNumberFormat="1" applyFont="1"/>
    <xf numFmtId="0" fontId="2" fillId="0" borderId="0" xfId="2" applyFont="1" applyAlignment="1">
      <alignment horizontal="center"/>
    </xf>
    <xf numFmtId="0" fontId="8" fillId="0" borderId="0" xfId="2" applyFont="1" applyAlignment="1">
      <alignment horizontal="center"/>
    </xf>
    <xf numFmtId="165" fontId="2" fillId="0" borderId="0" xfId="2" applyNumberFormat="1" applyFont="1" applyAlignment="1">
      <alignment horizontal="center"/>
    </xf>
    <xf numFmtId="0" fontId="2" fillId="0" borderId="1" xfId="2" applyFont="1" applyBorder="1" applyAlignment="1">
      <alignment horizontal="center"/>
    </xf>
    <xf numFmtId="165" fontId="2" fillId="0" borderId="1" xfId="2" applyNumberFormat="1" applyFont="1" applyBorder="1"/>
    <xf numFmtId="165" fontId="2" fillId="0" borderId="1" xfId="2" applyNumberFormat="1" applyFont="1" applyBorder="1" applyAlignment="1">
      <alignment horizontal="center"/>
    </xf>
    <xf numFmtId="165" fontId="2" fillId="0" borderId="0" xfId="2" applyNumberFormat="1" applyFont="1" applyBorder="1"/>
    <xf numFmtId="0" fontId="2" fillId="0" borderId="0" xfId="2" applyFont="1" applyFill="1" applyBorder="1" applyAlignment="1">
      <alignment horizontal="center"/>
    </xf>
    <xf numFmtId="0" fontId="1" fillId="0" borderId="1" xfId="2" applyBorder="1"/>
    <xf numFmtId="0" fontId="2" fillId="0" borderId="1" xfId="2" applyFont="1" applyBorder="1"/>
    <xf numFmtId="165" fontId="1" fillId="0" borderId="1" xfId="2" applyNumberFormat="1" applyBorder="1"/>
    <xf numFmtId="165" fontId="1" fillId="0" borderId="0" xfId="2" applyNumberFormat="1" applyBorder="1"/>
    <xf numFmtId="0" fontId="1" fillId="0" borderId="1" xfId="2" applyBorder="1" applyAlignment="1">
      <alignment horizontal="center"/>
    </xf>
    <xf numFmtId="8" fontId="1" fillId="0" borderId="1" xfId="2" applyNumberFormat="1" applyBorder="1"/>
    <xf numFmtId="164" fontId="1" fillId="0" borderId="1" xfId="2" applyNumberFormat="1" applyBorder="1"/>
    <xf numFmtId="164" fontId="1" fillId="0" borderId="1" xfId="2" applyNumberFormat="1" applyFill="1" applyBorder="1"/>
    <xf numFmtId="164" fontId="1" fillId="0" borderId="1" xfId="2" applyNumberFormat="1" applyFont="1" applyFill="1" applyBorder="1"/>
    <xf numFmtId="164" fontId="9" fillId="0" borderId="1" xfId="2" applyNumberFormat="1" applyFont="1" applyFill="1" applyBorder="1"/>
    <xf numFmtId="0" fontId="1" fillId="0" borderId="1" xfId="2" applyFont="1" applyBorder="1" applyAlignment="1">
      <alignment horizontal="center"/>
    </xf>
    <xf numFmtId="164" fontId="2" fillId="0" borderId="1" xfId="2" applyNumberFormat="1" applyFont="1" applyBorder="1"/>
    <xf numFmtId="0" fontId="2" fillId="0" borderId="1" xfId="2" applyFont="1" applyBorder="1" applyAlignment="1">
      <alignment horizontal="right"/>
    </xf>
    <xf numFmtId="0" fontId="1" fillId="0" borderId="1" xfId="2" applyFont="1" applyBorder="1"/>
    <xf numFmtId="164" fontId="1" fillId="0" borderId="1" xfId="2" applyNumberFormat="1" applyFont="1" applyBorder="1"/>
    <xf numFmtId="164" fontId="9" fillId="0" borderId="1" xfId="2" applyNumberFormat="1" applyFont="1" applyBorder="1"/>
    <xf numFmtId="164" fontId="5" fillId="0" borderId="1" xfId="2" applyNumberFormat="1" applyFont="1" applyBorder="1"/>
    <xf numFmtId="164" fontId="1" fillId="2" borderId="1" xfId="2" applyNumberFormat="1" applyFill="1" applyBorder="1"/>
    <xf numFmtId="164" fontId="5" fillId="2" borderId="1" xfId="2" applyNumberFormat="1" applyFont="1" applyFill="1" applyBorder="1"/>
    <xf numFmtId="164" fontId="9" fillId="2" borderId="1" xfId="2" applyNumberFormat="1" applyFont="1" applyFill="1" applyBorder="1"/>
    <xf numFmtId="164" fontId="1" fillId="2" borderId="1" xfId="2" applyNumberFormat="1" applyFont="1" applyFill="1" applyBorder="1"/>
    <xf numFmtId="164" fontId="2" fillId="0" borderId="1" xfId="2" applyNumberFormat="1" applyFont="1" applyFill="1" applyBorder="1"/>
    <xf numFmtId="0" fontId="1" fillId="0" borderId="0" xfId="2" applyFill="1"/>
    <xf numFmtId="0" fontId="2" fillId="0" borderId="0" xfId="2" applyFont="1" applyFill="1" applyAlignment="1">
      <alignment horizontal="center"/>
    </xf>
    <xf numFmtId="0" fontId="2" fillId="0" borderId="1" xfId="2" applyFont="1" applyFill="1" applyBorder="1" applyAlignment="1">
      <alignment horizontal="center"/>
    </xf>
    <xf numFmtId="165" fontId="2" fillId="0" borderId="0" xfId="2" applyNumberFormat="1" applyFont="1" applyBorder="1" applyAlignment="1">
      <alignment horizontal="center"/>
    </xf>
    <xf numFmtId="164" fontId="2" fillId="0" borderId="0" xfId="2" applyNumberFormat="1" applyFont="1" applyBorder="1"/>
    <xf numFmtId="164" fontId="1" fillId="0" borderId="0" xfId="2" applyNumberFormat="1" applyFont="1" applyBorder="1"/>
    <xf numFmtId="0" fontId="1" fillId="0" borderId="0" xfId="2" applyFont="1"/>
    <xf numFmtId="164" fontId="1" fillId="0" borderId="0" xfId="2" applyNumberFormat="1" applyFont="1" applyFill="1" applyBorder="1"/>
    <xf numFmtId="165" fontId="1" fillId="0" borderId="0" xfId="2" applyNumberFormat="1" applyFont="1"/>
    <xf numFmtId="0" fontId="1" fillId="0" borderId="1" xfId="2" applyFont="1" applyFill="1" applyBorder="1"/>
    <xf numFmtId="165" fontId="1" fillId="0" borderId="2" xfId="2" applyNumberFormat="1" applyBorder="1"/>
    <xf numFmtId="0" fontId="1" fillId="0" borderId="3" xfId="2" applyFont="1" applyFill="1" applyBorder="1"/>
    <xf numFmtId="165" fontId="1" fillId="0" borderId="4" xfId="2" applyNumberFormat="1" applyBorder="1"/>
    <xf numFmtId="0" fontId="5" fillId="0" borderId="1" xfId="2" applyFont="1" applyBorder="1" applyAlignment="1">
      <alignment horizontal="left"/>
    </xf>
    <xf numFmtId="165" fontId="5" fillId="0" borderId="1" xfId="2" applyNumberFormat="1" applyFont="1" applyBorder="1"/>
    <xf numFmtId="165" fontId="1" fillId="0" borderId="1" xfId="2" applyNumberFormat="1" applyFont="1" applyBorder="1"/>
    <xf numFmtId="0" fontId="5" fillId="0" borderId="1" xfId="2" applyFont="1" applyFill="1" applyBorder="1"/>
    <xf numFmtId="0" fontId="5" fillId="0" borderId="0" xfId="2" applyFont="1"/>
    <xf numFmtId="0" fontId="5" fillId="0" borderId="0" xfId="2" applyFont="1" applyBorder="1" applyAlignment="1">
      <alignment horizontal="left"/>
    </xf>
    <xf numFmtId="165" fontId="5" fillId="0" borderId="0" xfId="2" applyNumberFormat="1" applyFont="1" applyBorder="1"/>
    <xf numFmtId="0" fontId="1" fillId="0" borderId="0" xfId="2" applyBorder="1"/>
    <xf numFmtId="0" fontId="2" fillId="0" borderId="0" xfId="2" applyFont="1" applyBorder="1" applyAlignment="1">
      <alignment horizontal="right"/>
    </xf>
    <xf numFmtId="0" fontId="1" fillId="0" borderId="0" xfId="2" applyFont="1" applyBorder="1" applyAlignment="1">
      <alignment horizontal="left"/>
    </xf>
    <xf numFmtId="165" fontId="1" fillId="0" borderId="0" xfId="2" applyNumberFormat="1" applyFont="1" applyBorder="1"/>
    <xf numFmtId="0" fontId="1" fillId="0" borderId="1" xfId="2" applyFont="1" applyBorder="1" applyAlignment="1">
      <alignment horizontal="left"/>
    </xf>
    <xf numFmtId="166" fontId="1" fillId="0" borderId="1" xfId="2" applyNumberFormat="1" applyBorder="1"/>
    <xf numFmtId="0" fontId="1" fillId="0" borderId="0" xfId="2" applyFont="1" applyBorder="1"/>
    <xf numFmtId="166" fontId="1" fillId="0" borderId="0" xfId="2" applyNumberFormat="1" applyBorder="1"/>
    <xf numFmtId="0" fontId="2" fillId="0" borderId="0" xfId="2" applyFont="1" applyFill="1" applyBorder="1"/>
    <xf numFmtId="164" fontId="10" fillId="0" borderId="1" xfId="0" applyNumberFormat="1" applyFont="1" applyBorder="1"/>
    <xf numFmtId="164" fontId="1" fillId="0" borderId="1" xfId="1" applyNumberFormat="1" applyFont="1" applyBorder="1"/>
    <xf numFmtId="0" fontId="5" fillId="0" borderId="0" xfId="0" applyFont="1"/>
    <xf numFmtId="44" fontId="5" fillId="0" borderId="0" xfId="1" applyNumberFormat="1" applyFont="1"/>
    <xf numFmtId="167" fontId="5" fillId="0" borderId="0" xfId="1" applyNumberFormat="1" applyFont="1"/>
    <xf numFmtId="164" fontId="2" fillId="0" borderId="0" xfId="0" applyNumberFormat="1" applyFont="1" applyFill="1" applyBorder="1"/>
    <xf numFmtId="164" fontId="0" fillId="0" borderId="0" xfId="0" applyNumberFormat="1"/>
    <xf numFmtId="164" fontId="3" fillId="0" borderId="0" xfId="0" applyNumberFormat="1" applyFont="1"/>
    <xf numFmtId="0" fontId="9" fillId="0" borderId="0" xfId="0" applyFont="1"/>
  </cellXfs>
  <cellStyles count="3">
    <cellStyle name="Currency" xfId="1" builtinId="4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126"/>
  <sheetViews>
    <sheetView topLeftCell="A35" zoomScale="80" zoomScaleNormal="80" workbookViewId="0">
      <selection activeCell="O14" sqref="O14"/>
    </sheetView>
  </sheetViews>
  <sheetFormatPr defaultColWidth="9.1796875" defaultRowHeight="12.5" x14ac:dyDescent="0.25"/>
  <cols>
    <col min="1" max="1" width="10.54296875" style="41" customWidth="1"/>
    <col min="2" max="2" width="32.453125" style="41" customWidth="1"/>
    <col min="3" max="15" width="11.7265625" style="41" customWidth="1"/>
    <col min="16" max="18" width="11.7265625" style="42" customWidth="1"/>
    <col min="19" max="21" width="10.54296875" style="41" customWidth="1"/>
    <col min="22" max="16384" width="9.1796875" style="41"/>
  </cols>
  <sheetData>
    <row r="1" spans="1:23" s="38" customFormat="1" ht="15.5" x14ac:dyDescent="0.35">
      <c r="A1" s="37" t="s">
        <v>0</v>
      </c>
      <c r="B1" s="37"/>
      <c r="C1" s="37"/>
      <c r="D1" s="37"/>
      <c r="E1" s="37"/>
      <c r="P1" s="39"/>
      <c r="Q1" s="39"/>
      <c r="R1" s="39"/>
    </row>
    <row r="2" spans="1:23" ht="13" x14ac:dyDescent="0.3">
      <c r="A2" s="40"/>
      <c r="B2" s="40"/>
      <c r="C2" s="40"/>
      <c r="D2" s="40"/>
      <c r="E2" s="40"/>
    </row>
    <row r="3" spans="1:23" ht="15.5" x14ac:dyDescent="0.35">
      <c r="A3" s="37" t="s">
        <v>179</v>
      </c>
      <c r="B3" s="40"/>
      <c r="C3" s="40"/>
      <c r="D3" s="40"/>
      <c r="E3" s="40"/>
    </row>
    <row r="4" spans="1:23" ht="13" x14ac:dyDescent="0.3">
      <c r="A4" s="40"/>
      <c r="B4" s="40"/>
      <c r="C4" s="40"/>
      <c r="D4" s="40"/>
      <c r="E4" s="40"/>
    </row>
    <row r="5" spans="1:23" s="40" customFormat="1" ht="13" x14ac:dyDescent="0.3">
      <c r="A5" s="40" t="s">
        <v>66</v>
      </c>
      <c r="P5" s="43"/>
      <c r="Q5" s="43"/>
      <c r="R5" s="43"/>
    </row>
    <row r="6" spans="1:23" ht="13" x14ac:dyDescent="0.3">
      <c r="A6" s="40" t="s">
        <v>24</v>
      </c>
      <c r="C6" s="44" t="s">
        <v>54</v>
      </c>
      <c r="D6" s="44" t="s">
        <v>54</v>
      </c>
      <c r="E6" s="44" t="s">
        <v>54</v>
      </c>
      <c r="F6" s="44" t="s">
        <v>54</v>
      </c>
      <c r="G6" s="44" t="s">
        <v>54</v>
      </c>
      <c r="H6" s="44" t="s">
        <v>54</v>
      </c>
      <c r="I6" s="44" t="s">
        <v>54</v>
      </c>
      <c r="J6" s="44" t="s">
        <v>54</v>
      </c>
      <c r="K6" s="44" t="s">
        <v>54</v>
      </c>
      <c r="L6" s="44" t="s">
        <v>54</v>
      </c>
      <c r="M6" s="44" t="s">
        <v>54</v>
      </c>
      <c r="N6" s="45" t="s">
        <v>62</v>
      </c>
      <c r="O6" s="44" t="s">
        <v>64</v>
      </c>
      <c r="P6" s="46" t="s">
        <v>65</v>
      </c>
      <c r="R6" s="46"/>
    </row>
    <row r="7" spans="1:23" ht="13" x14ac:dyDescent="0.3">
      <c r="A7" s="47" t="s">
        <v>11</v>
      </c>
      <c r="B7" s="47" t="s">
        <v>24</v>
      </c>
      <c r="C7" s="47" t="s">
        <v>12</v>
      </c>
      <c r="D7" s="47" t="s">
        <v>13</v>
      </c>
      <c r="E7" s="47" t="s">
        <v>14</v>
      </c>
      <c r="F7" s="47" t="s">
        <v>15</v>
      </c>
      <c r="G7" s="47" t="s">
        <v>16</v>
      </c>
      <c r="H7" s="47" t="s">
        <v>17</v>
      </c>
      <c r="I7" s="47" t="s">
        <v>18</v>
      </c>
      <c r="J7" s="47" t="s">
        <v>19</v>
      </c>
      <c r="K7" s="47" t="s">
        <v>20</v>
      </c>
      <c r="L7" s="47" t="s">
        <v>21</v>
      </c>
      <c r="M7" s="47" t="s">
        <v>22</v>
      </c>
      <c r="N7" s="47" t="s">
        <v>23</v>
      </c>
      <c r="O7" s="47" t="s">
        <v>85</v>
      </c>
      <c r="P7" s="48" t="s">
        <v>63</v>
      </c>
      <c r="Q7" s="49" t="s">
        <v>91</v>
      </c>
      <c r="R7" s="50"/>
      <c r="S7" s="51"/>
      <c r="T7" s="51"/>
      <c r="U7" s="51"/>
      <c r="V7" s="51"/>
      <c r="W7" s="51"/>
    </row>
    <row r="8" spans="1:23" ht="13" x14ac:dyDescent="0.3">
      <c r="A8" s="52"/>
      <c r="B8" s="47" t="s">
        <v>1</v>
      </c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4"/>
      <c r="Q8" s="48"/>
      <c r="R8" s="55"/>
    </row>
    <row r="9" spans="1:23" ht="13" x14ac:dyDescent="0.3">
      <c r="B9" s="56"/>
      <c r="C9" s="52"/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4"/>
      <c r="Q9" s="48"/>
      <c r="R9" s="55"/>
    </row>
    <row r="10" spans="1:23" ht="13" x14ac:dyDescent="0.3">
      <c r="A10" s="57">
        <v>3646</v>
      </c>
      <c r="B10" s="56" t="s">
        <v>2</v>
      </c>
      <c r="C10" s="58">
        <v>3646</v>
      </c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>
        <f>SUM(C10:N10)</f>
        <v>3646</v>
      </c>
      <c r="P10" s="54">
        <f>O10-A10</f>
        <v>0</v>
      </c>
      <c r="Q10" s="48"/>
      <c r="R10" s="55"/>
    </row>
    <row r="11" spans="1:23" ht="13" x14ac:dyDescent="0.3">
      <c r="A11" s="58">
        <v>1</v>
      </c>
      <c r="B11" s="56" t="s">
        <v>3</v>
      </c>
      <c r="C11" s="59">
        <v>0.41</v>
      </c>
      <c r="D11" s="59">
        <v>0.4</v>
      </c>
      <c r="E11" s="60">
        <v>0.36</v>
      </c>
      <c r="F11" s="60">
        <v>0.56000000000000005</v>
      </c>
      <c r="G11" s="60">
        <v>0.6</v>
      </c>
      <c r="H11" s="60">
        <v>0.62</v>
      </c>
      <c r="I11" s="60">
        <v>0.62</v>
      </c>
      <c r="J11" s="60">
        <v>0.57999999999999996</v>
      </c>
      <c r="K11" s="60">
        <v>0.64</v>
      </c>
      <c r="L11" s="60">
        <v>0.62</v>
      </c>
      <c r="M11" s="60">
        <v>0.56000000000000005</v>
      </c>
      <c r="N11" s="60">
        <v>0.56000000000000005</v>
      </c>
      <c r="O11" s="58">
        <f>SUM(C11:N11)</f>
        <v>6.5300000000000011</v>
      </c>
      <c r="P11" s="54">
        <f>O11-A11</f>
        <v>5.5300000000000011</v>
      </c>
      <c r="Q11" s="48"/>
      <c r="R11" s="55"/>
    </row>
    <row r="12" spans="1:23" ht="13" x14ac:dyDescent="0.3">
      <c r="A12" s="58"/>
      <c r="B12" s="62" t="s">
        <v>87</v>
      </c>
      <c r="C12" s="58"/>
      <c r="D12" s="58">
        <v>30</v>
      </c>
      <c r="E12" s="58"/>
      <c r="F12" s="58"/>
      <c r="G12" s="58"/>
      <c r="H12" s="58"/>
      <c r="I12" s="58"/>
      <c r="J12" s="58"/>
      <c r="K12" s="58"/>
      <c r="L12" s="58"/>
      <c r="M12" s="58"/>
      <c r="N12" s="58"/>
      <c r="O12" s="58">
        <f>SUM(C12:N12)</f>
        <v>30</v>
      </c>
      <c r="P12" s="54">
        <f>O12-A12</f>
        <v>30</v>
      </c>
      <c r="Q12" s="48"/>
      <c r="R12" s="55"/>
    </row>
    <row r="13" spans="1:23" ht="13" x14ac:dyDescent="0.3">
      <c r="A13" s="58">
        <v>250</v>
      </c>
      <c r="B13" s="62" t="s">
        <v>44</v>
      </c>
      <c r="C13" s="58">
        <v>250</v>
      </c>
      <c r="D13" s="58"/>
      <c r="E13" s="58"/>
      <c r="F13" s="58"/>
      <c r="G13" s="58"/>
      <c r="H13" s="58"/>
      <c r="I13" s="58"/>
      <c r="J13" s="58"/>
      <c r="K13" s="58"/>
      <c r="L13" s="58"/>
      <c r="M13" s="58"/>
      <c r="N13" s="58"/>
      <c r="O13" s="58">
        <f>SUM(C13:N13)</f>
        <v>250</v>
      </c>
      <c r="P13" s="54">
        <f>O13-A13</f>
        <v>0</v>
      </c>
      <c r="Q13" s="48"/>
      <c r="R13" s="55"/>
    </row>
    <row r="14" spans="1:23" ht="13" x14ac:dyDescent="0.3">
      <c r="A14" s="63">
        <f>SUM(A10:A13)</f>
        <v>3897</v>
      </c>
      <c r="B14" s="64" t="s">
        <v>4</v>
      </c>
      <c r="C14" s="63">
        <f t="shared" ref="C14:N14" si="0">SUM(C10:C13)</f>
        <v>3896.41</v>
      </c>
      <c r="D14" s="63">
        <f t="shared" si="0"/>
        <v>30.4</v>
      </c>
      <c r="E14" s="63">
        <f t="shared" si="0"/>
        <v>0.36</v>
      </c>
      <c r="F14" s="63">
        <f t="shared" si="0"/>
        <v>0.56000000000000005</v>
      </c>
      <c r="G14" s="63">
        <f t="shared" si="0"/>
        <v>0.6</v>
      </c>
      <c r="H14" s="63">
        <f t="shared" si="0"/>
        <v>0.62</v>
      </c>
      <c r="I14" s="63">
        <f t="shared" si="0"/>
        <v>0.62</v>
      </c>
      <c r="J14" s="63">
        <f t="shared" si="0"/>
        <v>0.57999999999999996</v>
      </c>
      <c r="K14" s="63">
        <f t="shared" si="0"/>
        <v>0.64</v>
      </c>
      <c r="L14" s="63">
        <f t="shared" si="0"/>
        <v>0.62</v>
      </c>
      <c r="M14" s="63">
        <f t="shared" si="0"/>
        <v>0.56000000000000005</v>
      </c>
      <c r="N14" s="63">
        <f t="shared" si="0"/>
        <v>0.56000000000000005</v>
      </c>
      <c r="O14" s="63">
        <f>SUM(C14:N14)</f>
        <v>3932.5299999999993</v>
      </c>
      <c r="P14" s="48">
        <f>O14-A14</f>
        <v>35.529999999999291</v>
      </c>
      <c r="Q14" s="48"/>
      <c r="R14" s="50"/>
    </row>
    <row r="15" spans="1:23" ht="13" x14ac:dyDescent="0.3">
      <c r="A15" s="58"/>
      <c r="B15" s="52"/>
      <c r="C15" s="52"/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52"/>
      <c r="P15" s="54"/>
      <c r="Q15" s="48"/>
      <c r="R15" s="55"/>
    </row>
    <row r="16" spans="1:23" ht="13" x14ac:dyDescent="0.3">
      <c r="A16" s="58"/>
      <c r="B16" s="52"/>
      <c r="C16" s="52"/>
      <c r="D16" s="52"/>
      <c r="E16" s="52"/>
      <c r="F16" s="52"/>
      <c r="G16" s="52"/>
      <c r="H16" s="65"/>
      <c r="I16" s="52"/>
      <c r="J16" s="52"/>
      <c r="K16" s="52"/>
      <c r="L16" s="52"/>
      <c r="M16" s="52"/>
      <c r="N16" s="52"/>
      <c r="O16" s="52"/>
      <c r="P16" s="54"/>
      <c r="Q16" s="48"/>
      <c r="R16" s="55"/>
      <c r="T16" s="46"/>
    </row>
    <row r="17" spans="1:20" ht="13" x14ac:dyDescent="0.3">
      <c r="B17" s="47" t="s">
        <v>5</v>
      </c>
      <c r="C17" s="52"/>
      <c r="D17" s="52"/>
      <c r="E17" s="52"/>
      <c r="F17" s="52"/>
      <c r="G17" s="52"/>
      <c r="H17" s="65"/>
      <c r="I17" s="52"/>
      <c r="J17" s="52"/>
      <c r="K17" s="52"/>
      <c r="L17" s="52"/>
      <c r="M17" s="52"/>
      <c r="N17" s="52"/>
      <c r="O17" s="52"/>
      <c r="P17" s="54"/>
      <c r="Q17" s="48"/>
      <c r="R17" s="55"/>
      <c r="T17" s="50"/>
    </row>
    <row r="18" spans="1:20" ht="13" x14ac:dyDescent="0.3">
      <c r="B18" s="56"/>
      <c r="C18" s="52"/>
      <c r="D18" s="52"/>
      <c r="E18" s="52"/>
      <c r="F18" s="52"/>
      <c r="G18" s="52"/>
      <c r="H18" s="65"/>
      <c r="I18" s="52"/>
      <c r="J18" s="52"/>
      <c r="K18" s="52"/>
      <c r="L18" s="52"/>
      <c r="M18" s="52"/>
      <c r="N18" s="52"/>
      <c r="O18" s="52"/>
      <c r="P18" s="54"/>
      <c r="Q18" s="48"/>
      <c r="R18" s="55"/>
      <c r="T18" s="55"/>
    </row>
    <row r="19" spans="1:20" ht="13" x14ac:dyDescent="0.3">
      <c r="A19" s="58">
        <v>2072</v>
      </c>
      <c r="B19" s="56" t="s">
        <v>6</v>
      </c>
      <c r="C19" s="58"/>
      <c r="D19" s="58">
        <v>345.28</v>
      </c>
      <c r="E19" s="66">
        <v>172.64</v>
      </c>
      <c r="F19" s="66">
        <v>172.64</v>
      </c>
      <c r="G19" s="66">
        <v>172.64</v>
      </c>
      <c r="H19" s="66">
        <v>172.64</v>
      </c>
      <c r="I19" s="66">
        <v>172.64</v>
      </c>
      <c r="J19" s="66">
        <v>172.64</v>
      </c>
      <c r="K19" s="66">
        <v>172.64</v>
      </c>
      <c r="L19" s="66">
        <v>172.64</v>
      </c>
      <c r="M19" s="66">
        <v>172.64</v>
      </c>
      <c r="N19" s="66">
        <v>172.64</v>
      </c>
      <c r="O19" s="58">
        <f t="shared" ref="O19:O33" si="1">SUM(C19:N19)</f>
        <v>2071.6799999999994</v>
      </c>
      <c r="P19" s="54">
        <f t="shared" ref="P19:P34" si="2">O19-A19</f>
        <v>-0.32000000000061846</v>
      </c>
      <c r="Q19" s="48"/>
      <c r="R19" s="55"/>
      <c r="T19" s="55"/>
    </row>
    <row r="20" spans="1:20" ht="13" x14ac:dyDescent="0.3">
      <c r="A20" s="58">
        <v>130</v>
      </c>
      <c r="B20" s="56" t="s">
        <v>25</v>
      </c>
      <c r="C20" s="59"/>
      <c r="D20" s="59"/>
      <c r="E20" s="61"/>
      <c r="F20" s="61"/>
      <c r="G20" s="61"/>
      <c r="H20" s="61"/>
      <c r="I20" s="61"/>
      <c r="J20" s="60">
        <f>77.81-22.99</f>
        <v>54.820000000000007</v>
      </c>
      <c r="K20" s="61"/>
      <c r="L20" s="61"/>
      <c r="M20" s="61"/>
      <c r="N20" s="60">
        <v>59.1</v>
      </c>
      <c r="O20" s="58">
        <f t="shared" si="1"/>
        <v>113.92000000000002</v>
      </c>
      <c r="P20" s="54">
        <f t="shared" si="2"/>
        <v>-16.079999999999984</v>
      </c>
      <c r="Q20" s="48"/>
      <c r="R20" s="55"/>
      <c r="T20" s="55"/>
    </row>
    <row r="21" spans="1:20" ht="13" x14ac:dyDescent="0.3">
      <c r="A21" s="58">
        <v>430</v>
      </c>
      <c r="B21" s="56" t="s">
        <v>7</v>
      </c>
      <c r="C21" s="58"/>
      <c r="D21" s="58"/>
      <c r="E21" s="67"/>
      <c r="F21" s="67"/>
      <c r="G21" s="67"/>
      <c r="H21" s="66">
        <v>453.48</v>
      </c>
      <c r="I21" s="67"/>
      <c r="J21" s="67"/>
      <c r="K21" s="67"/>
      <c r="L21" s="67"/>
      <c r="M21" s="67"/>
      <c r="N21" s="67"/>
      <c r="O21" s="58">
        <f t="shared" si="1"/>
        <v>453.48</v>
      </c>
      <c r="P21" s="54">
        <f t="shared" si="2"/>
        <v>23.480000000000018</v>
      </c>
      <c r="Q21" s="48"/>
      <c r="R21" s="55"/>
      <c r="T21" s="55"/>
    </row>
    <row r="22" spans="1:20" ht="13" x14ac:dyDescent="0.3">
      <c r="A22" s="58">
        <v>120</v>
      </c>
      <c r="B22" s="56" t="s">
        <v>55</v>
      </c>
      <c r="C22" s="58"/>
      <c r="D22" s="58"/>
      <c r="E22" s="67"/>
      <c r="F22" s="67"/>
      <c r="G22" s="67"/>
      <c r="H22" s="67"/>
      <c r="I22" s="67"/>
      <c r="J22" s="60">
        <v>60</v>
      </c>
      <c r="K22" s="67"/>
      <c r="L22" s="66">
        <v>30</v>
      </c>
      <c r="M22" s="67"/>
      <c r="N22" s="66">
        <v>30</v>
      </c>
      <c r="O22" s="58">
        <f t="shared" si="1"/>
        <v>120</v>
      </c>
      <c r="P22" s="54">
        <f t="shared" si="2"/>
        <v>0</v>
      </c>
      <c r="Q22" s="48"/>
      <c r="R22" s="55"/>
      <c r="T22" s="55"/>
    </row>
    <row r="23" spans="1:20" ht="13" x14ac:dyDescent="0.3">
      <c r="A23" s="58">
        <v>100</v>
      </c>
      <c r="B23" s="56" t="s">
        <v>56</v>
      </c>
      <c r="C23" s="58"/>
      <c r="D23" s="58"/>
      <c r="E23" s="67"/>
      <c r="F23" s="66">
        <v>37.14</v>
      </c>
      <c r="G23" s="67"/>
      <c r="H23" s="67"/>
      <c r="I23" s="67"/>
      <c r="J23" s="60">
        <v>60</v>
      </c>
      <c r="K23" s="67"/>
      <c r="L23" s="67"/>
      <c r="M23" s="67"/>
      <c r="N23" s="67"/>
      <c r="O23" s="58">
        <f t="shared" si="1"/>
        <v>97.14</v>
      </c>
      <c r="P23" s="54">
        <f t="shared" si="2"/>
        <v>-2.8599999999999994</v>
      </c>
      <c r="Q23" s="48"/>
      <c r="R23" s="55"/>
      <c r="T23" s="55"/>
    </row>
    <row r="24" spans="1:20" ht="13" x14ac:dyDescent="0.3">
      <c r="A24" s="58">
        <v>215</v>
      </c>
      <c r="B24" s="56" t="s">
        <v>8</v>
      </c>
      <c r="C24" s="58"/>
      <c r="D24" s="58">
        <v>146.16</v>
      </c>
      <c r="E24" s="66">
        <v>20</v>
      </c>
      <c r="F24" s="66">
        <v>40</v>
      </c>
      <c r="G24" s="67"/>
      <c r="H24" s="67"/>
      <c r="I24" s="67"/>
      <c r="K24" s="67"/>
      <c r="M24" s="60"/>
      <c r="N24" s="67"/>
      <c r="O24" s="58">
        <f t="shared" si="1"/>
        <v>206.16</v>
      </c>
      <c r="P24" s="54">
        <f t="shared" si="2"/>
        <v>-8.8400000000000034</v>
      </c>
      <c r="Q24" s="48"/>
      <c r="R24" s="55"/>
      <c r="T24" s="50"/>
    </row>
    <row r="25" spans="1:20" ht="13" x14ac:dyDescent="0.3">
      <c r="A25" s="58">
        <v>25</v>
      </c>
      <c r="B25" s="56" t="s">
        <v>57</v>
      </c>
      <c r="C25" s="58"/>
      <c r="D25" s="58"/>
      <c r="E25" s="68"/>
      <c r="F25" s="67"/>
      <c r="G25" s="67"/>
      <c r="H25" s="67"/>
      <c r="J25" s="60">
        <v>25</v>
      </c>
      <c r="K25" s="67"/>
      <c r="L25" s="67"/>
      <c r="M25" s="67"/>
      <c r="N25" s="67"/>
      <c r="O25" s="58">
        <f t="shared" si="1"/>
        <v>25</v>
      </c>
      <c r="P25" s="54">
        <f t="shared" si="2"/>
        <v>0</v>
      </c>
      <c r="Q25" s="48"/>
      <c r="R25" s="55"/>
      <c r="T25" s="55"/>
    </row>
    <row r="26" spans="1:20" ht="13" x14ac:dyDescent="0.3">
      <c r="A26" s="58">
        <v>100</v>
      </c>
      <c r="B26" s="56" t="s">
        <v>58</v>
      </c>
      <c r="C26" s="58"/>
      <c r="D26" s="58"/>
      <c r="E26" s="67"/>
      <c r="F26" s="66">
        <v>100</v>
      </c>
      <c r="G26" s="67"/>
      <c r="H26" s="67"/>
      <c r="I26" s="67"/>
      <c r="J26" s="61"/>
      <c r="K26" s="67"/>
      <c r="L26" s="67"/>
      <c r="M26" s="67"/>
      <c r="N26" s="66">
        <v>100</v>
      </c>
      <c r="O26" s="58">
        <f t="shared" si="1"/>
        <v>200</v>
      </c>
      <c r="P26" s="54">
        <f t="shared" si="2"/>
        <v>100</v>
      </c>
      <c r="Q26" s="48"/>
      <c r="R26" s="55"/>
      <c r="T26" s="55"/>
    </row>
    <row r="27" spans="1:20" ht="13" x14ac:dyDescent="0.3">
      <c r="A27" s="58">
        <v>150</v>
      </c>
      <c r="B27" s="56" t="s">
        <v>9</v>
      </c>
      <c r="C27" s="58"/>
      <c r="D27" s="58"/>
      <c r="E27" s="66">
        <v>150</v>
      </c>
      <c r="F27" s="67"/>
      <c r="G27" s="67"/>
      <c r="H27" s="67"/>
      <c r="I27" s="67"/>
      <c r="J27" s="61"/>
      <c r="K27" s="67"/>
      <c r="L27" s="67"/>
      <c r="M27" s="67"/>
      <c r="N27" s="67"/>
      <c r="O27" s="58">
        <f t="shared" si="1"/>
        <v>150</v>
      </c>
      <c r="P27" s="54">
        <f t="shared" si="2"/>
        <v>0</v>
      </c>
      <c r="Q27" s="48"/>
      <c r="R27" s="55"/>
      <c r="T27" s="55"/>
    </row>
    <row r="28" spans="1:20" ht="13" x14ac:dyDescent="0.3">
      <c r="A28" s="58">
        <v>120</v>
      </c>
      <c r="B28" s="56" t="s">
        <v>10</v>
      </c>
      <c r="C28" s="58"/>
      <c r="D28" s="58"/>
      <c r="E28" s="68"/>
      <c r="F28" s="67"/>
      <c r="G28" s="67"/>
      <c r="I28" s="66">
        <v>40</v>
      </c>
      <c r="K28" s="60">
        <v>75</v>
      </c>
      <c r="L28" s="67"/>
      <c r="M28" s="67"/>
      <c r="N28" s="67"/>
      <c r="O28" s="58">
        <f t="shared" si="1"/>
        <v>115</v>
      </c>
      <c r="P28" s="54">
        <f t="shared" si="2"/>
        <v>-5</v>
      </c>
      <c r="Q28" s="48"/>
      <c r="R28" s="55"/>
      <c r="T28" s="55"/>
    </row>
    <row r="29" spans="1:20" ht="13" x14ac:dyDescent="0.3">
      <c r="A29" s="58">
        <v>40</v>
      </c>
      <c r="B29" s="56" t="s">
        <v>43</v>
      </c>
      <c r="C29" s="58"/>
      <c r="D29" s="58"/>
      <c r="E29" s="68"/>
      <c r="F29" s="66">
        <v>30</v>
      </c>
      <c r="G29" s="67"/>
      <c r="H29" s="67"/>
      <c r="I29" s="67"/>
      <c r="J29" s="61"/>
      <c r="K29" s="67"/>
      <c r="L29" s="67"/>
      <c r="M29" s="67"/>
      <c r="N29" s="67"/>
      <c r="O29" s="58">
        <f t="shared" si="1"/>
        <v>30</v>
      </c>
      <c r="P29" s="54">
        <f t="shared" si="2"/>
        <v>-10</v>
      </c>
      <c r="Q29" s="48"/>
      <c r="R29" s="55"/>
      <c r="T29" s="55"/>
    </row>
    <row r="30" spans="1:20" ht="13" x14ac:dyDescent="0.3">
      <c r="A30" s="58">
        <v>100</v>
      </c>
      <c r="B30" s="62" t="s">
        <v>114</v>
      </c>
      <c r="C30" s="69"/>
      <c r="D30" s="69"/>
      <c r="E30" s="70"/>
      <c r="F30" s="71"/>
      <c r="G30" s="72"/>
      <c r="H30" s="71"/>
      <c r="I30" s="71"/>
      <c r="J30" s="71"/>
      <c r="K30" s="71"/>
      <c r="L30" s="71"/>
      <c r="M30" s="71"/>
      <c r="N30" s="71"/>
      <c r="O30" s="58">
        <f t="shared" si="1"/>
        <v>0</v>
      </c>
      <c r="P30" s="54">
        <f t="shared" si="2"/>
        <v>-100</v>
      </c>
      <c r="Q30" s="48"/>
      <c r="R30" s="55"/>
      <c r="T30" s="55"/>
    </row>
    <row r="31" spans="1:20" ht="13" x14ac:dyDescent="0.3">
      <c r="A31" s="58">
        <v>0</v>
      </c>
      <c r="B31" s="56" t="s">
        <v>59</v>
      </c>
      <c r="C31" s="58"/>
      <c r="D31" s="58">
        <v>67.5</v>
      </c>
      <c r="E31" s="68"/>
      <c r="F31" s="67"/>
      <c r="G31" s="67"/>
      <c r="H31" s="67"/>
      <c r="I31" s="67"/>
      <c r="J31" s="61"/>
      <c r="K31" s="67"/>
      <c r="L31" s="67"/>
      <c r="M31" s="60">
        <v>63.6</v>
      </c>
      <c r="N31" s="67"/>
      <c r="O31" s="58">
        <f t="shared" si="1"/>
        <v>131.1</v>
      </c>
      <c r="P31" s="54">
        <f t="shared" si="2"/>
        <v>131.1</v>
      </c>
      <c r="Q31" s="48"/>
      <c r="R31" s="55"/>
      <c r="T31" s="55"/>
    </row>
    <row r="32" spans="1:20" ht="13" x14ac:dyDescent="0.3">
      <c r="A32" s="58">
        <v>45</v>
      </c>
      <c r="B32" s="62" t="s">
        <v>79</v>
      </c>
      <c r="C32" s="58"/>
      <c r="D32" s="58"/>
      <c r="E32" s="68"/>
      <c r="F32" s="67"/>
      <c r="G32" s="67"/>
      <c r="H32" s="67"/>
      <c r="I32" s="67"/>
      <c r="J32" s="60">
        <v>181</v>
      </c>
      <c r="K32" s="67"/>
      <c r="L32" s="67"/>
      <c r="M32" s="67"/>
      <c r="N32" s="67"/>
      <c r="O32" s="58">
        <f t="shared" si="1"/>
        <v>181</v>
      </c>
      <c r="P32" s="54">
        <f t="shared" si="2"/>
        <v>136</v>
      </c>
      <c r="Q32" s="48"/>
      <c r="R32" s="55"/>
      <c r="T32" s="55"/>
    </row>
    <row r="33" spans="1:20" ht="13" x14ac:dyDescent="0.3">
      <c r="A33" s="58">
        <v>250</v>
      </c>
      <c r="B33" s="56" t="s">
        <v>60</v>
      </c>
      <c r="C33" s="58"/>
      <c r="D33" s="58"/>
      <c r="E33" s="68"/>
      <c r="F33" s="66">
        <v>250</v>
      </c>
      <c r="G33" s="67"/>
      <c r="H33" s="67"/>
      <c r="I33" s="67"/>
      <c r="J33" s="61"/>
      <c r="K33" s="67"/>
      <c r="L33" s="67"/>
      <c r="M33" s="67"/>
      <c r="N33" s="67"/>
      <c r="O33" s="58">
        <f t="shared" si="1"/>
        <v>250</v>
      </c>
      <c r="P33" s="54">
        <f t="shared" si="2"/>
        <v>0</v>
      </c>
      <c r="Q33" s="48"/>
      <c r="R33" s="55"/>
      <c r="T33" s="55"/>
    </row>
    <row r="34" spans="1:20" ht="13" x14ac:dyDescent="0.3">
      <c r="A34" s="63">
        <f>SUM(A19:A33)</f>
        <v>3897</v>
      </c>
      <c r="B34" s="64" t="s">
        <v>4</v>
      </c>
      <c r="C34" s="63">
        <f t="shared" ref="C34:N34" si="3">SUM(C19:C33)</f>
        <v>0</v>
      </c>
      <c r="D34" s="63">
        <f t="shared" si="3"/>
        <v>558.93999999999994</v>
      </c>
      <c r="E34" s="63">
        <f t="shared" si="3"/>
        <v>342.64</v>
      </c>
      <c r="F34" s="63">
        <f t="shared" si="3"/>
        <v>629.78</v>
      </c>
      <c r="G34" s="63">
        <f t="shared" si="3"/>
        <v>172.64</v>
      </c>
      <c r="H34" s="63">
        <f t="shared" si="3"/>
        <v>626.12</v>
      </c>
      <c r="I34" s="63">
        <f t="shared" si="3"/>
        <v>212.64</v>
      </c>
      <c r="J34" s="73">
        <f t="shared" si="3"/>
        <v>553.46</v>
      </c>
      <c r="K34" s="63">
        <f t="shared" si="3"/>
        <v>247.64</v>
      </c>
      <c r="L34" s="63">
        <f t="shared" si="3"/>
        <v>202.64</v>
      </c>
      <c r="M34" s="63">
        <f t="shared" si="3"/>
        <v>236.23999999999998</v>
      </c>
      <c r="N34" s="63">
        <f t="shared" si="3"/>
        <v>361.74</v>
      </c>
      <c r="O34" s="63">
        <f>SUM(C34:N34)</f>
        <v>4144.4799999999996</v>
      </c>
      <c r="P34" s="48">
        <f t="shared" si="2"/>
        <v>247.47999999999956</v>
      </c>
      <c r="Q34" s="48"/>
      <c r="R34" s="50"/>
      <c r="S34" s="40"/>
      <c r="T34" s="55"/>
    </row>
    <row r="35" spans="1:20" x14ac:dyDescent="0.25">
      <c r="J35" s="74"/>
      <c r="T35" s="55"/>
    </row>
    <row r="36" spans="1:20" ht="13" x14ac:dyDescent="0.3">
      <c r="A36" s="40" t="s">
        <v>68</v>
      </c>
      <c r="J36" s="74"/>
      <c r="T36" s="55"/>
    </row>
    <row r="37" spans="1:20" ht="13" x14ac:dyDescent="0.3">
      <c r="C37" s="44" t="s">
        <v>54</v>
      </c>
      <c r="D37" s="44" t="s">
        <v>54</v>
      </c>
      <c r="E37" s="44" t="s">
        <v>54</v>
      </c>
      <c r="F37" s="44" t="s">
        <v>54</v>
      </c>
      <c r="G37" s="44" t="s">
        <v>54</v>
      </c>
      <c r="H37" s="44" t="s">
        <v>54</v>
      </c>
      <c r="I37" s="44" t="s">
        <v>54</v>
      </c>
      <c r="J37" s="75" t="s">
        <v>62</v>
      </c>
      <c r="K37" s="44" t="s">
        <v>62</v>
      </c>
      <c r="L37" s="44" t="s">
        <v>62</v>
      </c>
      <c r="M37" s="44" t="s">
        <v>62</v>
      </c>
      <c r="N37" s="45" t="s">
        <v>62</v>
      </c>
      <c r="O37" s="44" t="s">
        <v>64</v>
      </c>
      <c r="P37" s="46" t="s">
        <v>86</v>
      </c>
      <c r="Q37" s="46"/>
      <c r="R37" s="46"/>
      <c r="T37" s="55"/>
    </row>
    <row r="38" spans="1:20" ht="13" x14ac:dyDescent="0.3">
      <c r="A38" s="44" t="s">
        <v>67</v>
      </c>
      <c r="C38" s="47" t="s">
        <v>12</v>
      </c>
      <c r="D38" s="47" t="s">
        <v>13</v>
      </c>
      <c r="E38" s="47" t="s">
        <v>14</v>
      </c>
      <c r="F38" s="47" t="s">
        <v>15</v>
      </c>
      <c r="G38" s="47" t="s">
        <v>16</v>
      </c>
      <c r="H38" s="47" t="s">
        <v>17</v>
      </c>
      <c r="I38" s="47" t="s">
        <v>18</v>
      </c>
      <c r="J38" s="76" t="s">
        <v>19</v>
      </c>
      <c r="K38" s="47" t="s">
        <v>20</v>
      </c>
      <c r="L38" s="47" t="s">
        <v>21</v>
      </c>
      <c r="M38" s="47" t="s">
        <v>22</v>
      </c>
      <c r="N38" s="47" t="s">
        <v>23</v>
      </c>
      <c r="O38" s="47" t="s">
        <v>85</v>
      </c>
      <c r="P38" s="49" t="s">
        <v>67</v>
      </c>
      <c r="Q38" s="49" t="s">
        <v>91</v>
      </c>
      <c r="R38" s="77"/>
      <c r="T38" s="55"/>
    </row>
    <row r="39" spans="1:20" x14ac:dyDescent="0.25">
      <c r="A39" s="58">
        <v>392.56</v>
      </c>
      <c r="B39" s="56" t="s">
        <v>61</v>
      </c>
      <c r="C39" s="58"/>
      <c r="D39" s="58"/>
      <c r="E39" s="66">
        <v>20</v>
      </c>
      <c r="F39" s="68"/>
      <c r="G39" s="68"/>
      <c r="H39" s="68"/>
      <c r="I39" s="68"/>
      <c r="J39" s="60">
        <f>-100-22.99</f>
        <v>-122.99</v>
      </c>
      <c r="K39" s="68"/>
      <c r="L39" s="68"/>
      <c r="M39" s="68"/>
      <c r="N39" s="68"/>
      <c r="O39" s="58">
        <f>SUM(C39:N39)</f>
        <v>-102.99</v>
      </c>
      <c r="P39" s="54">
        <f>A39+O39</f>
        <v>289.57</v>
      </c>
      <c r="Q39" s="54"/>
      <c r="R39" s="55"/>
      <c r="T39" s="55"/>
    </row>
    <row r="40" spans="1:20" x14ac:dyDescent="0.25">
      <c r="A40" s="58">
        <v>500</v>
      </c>
      <c r="B40" s="62" t="s">
        <v>144</v>
      </c>
      <c r="C40" s="58"/>
      <c r="D40" s="58"/>
      <c r="E40" s="66"/>
      <c r="F40" s="68"/>
      <c r="G40" s="68"/>
      <c r="H40" s="66">
        <f>500-600</f>
        <v>-100</v>
      </c>
      <c r="J40" s="66">
        <f>-557.94</f>
        <v>-557.94000000000005</v>
      </c>
      <c r="K40" s="68"/>
      <c r="L40" s="66">
        <v>-50</v>
      </c>
      <c r="M40" s="68"/>
      <c r="N40" s="68"/>
      <c r="O40" s="58">
        <f>SUM(C40:N40)</f>
        <v>-707.94</v>
      </c>
      <c r="P40" s="54">
        <f>A40+O40</f>
        <v>-207.94000000000005</v>
      </c>
      <c r="Q40" s="54">
        <v>92.99</v>
      </c>
      <c r="R40" s="55"/>
      <c r="T40" s="55"/>
    </row>
    <row r="41" spans="1:20" x14ac:dyDescent="0.25">
      <c r="A41" s="58"/>
      <c r="B41" s="62" t="s">
        <v>112</v>
      </c>
      <c r="C41" s="58"/>
      <c r="D41" s="58"/>
      <c r="E41" s="66"/>
      <c r="F41" s="68"/>
      <c r="G41" s="68"/>
      <c r="H41" s="66">
        <v>250</v>
      </c>
      <c r="I41" s="68"/>
      <c r="J41" s="66">
        <f>-120</f>
        <v>-120</v>
      </c>
      <c r="L41" s="66">
        <v>-900</v>
      </c>
      <c r="M41" s="68"/>
      <c r="N41" s="68"/>
      <c r="O41" s="58">
        <f>SUM(C41:N41)</f>
        <v>-770</v>
      </c>
      <c r="P41" s="54">
        <f>A41+O41</f>
        <v>-770</v>
      </c>
      <c r="Q41" s="54">
        <v>150</v>
      </c>
      <c r="R41" s="55"/>
      <c r="T41" s="55"/>
    </row>
    <row r="42" spans="1:20" x14ac:dyDescent="0.25">
      <c r="A42" s="58">
        <v>500</v>
      </c>
      <c r="B42" s="62" t="s">
        <v>145</v>
      </c>
      <c r="C42" s="58"/>
      <c r="D42" s="58"/>
      <c r="E42" s="68"/>
      <c r="F42" s="68"/>
      <c r="G42" s="68"/>
      <c r="H42" s="66"/>
      <c r="I42" s="68"/>
      <c r="J42" s="66">
        <v>750</v>
      </c>
      <c r="K42" s="68"/>
      <c r="L42" s="68"/>
      <c r="M42" s="68"/>
      <c r="N42" s="68"/>
      <c r="O42" s="58">
        <f>SUM(C42:N42)</f>
        <v>750</v>
      </c>
      <c r="P42" s="54">
        <f>A42+O42</f>
        <v>1250</v>
      </c>
      <c r="Q42" s="54"/>
      <c r="R42" s="55"/>
      <c r="T42" s="55"/>
    </row>
    <row r="43" spans="1:20" x14ac:dyDescent="0.25">
      <c r="T43" s="55"/>
    </row>
    <row r="44" spans="1:20" ht="13" x14ac:dyDescent="0.3">
      <c r="A44" s="78" t="s">
        <v>26</v>
      </c>
      <c r="T44" s="55"/>
    </row>
    <row r="45" spans="1:20" x14ac:dyDescent="0.25">
      <c r="A45" s="79" t="s">
        <v>13</v>
      </c>
      <c r="B45" s="79" t="s">
        <v>146</v>
      </c>
      <c r="P45" s="41"/>
      <c r="Q45" s="41"/>
      <c r="R45" s="41"/>
    </row>
    <row r="46" spans="1:20" ht="13" x14ac:dyDescent="0.3">
      <c r="A46" s="78"/>
      <c r="B46" s="80" t="s">
        <v>147</v>
      </c>
      <c r="P46" s="41"/>
      <c r="Q46" s="41"/>
      <c r="R46" s="41"/>
    </row>
    <row r="47" spans="1:20" ht="13" x14ac:dyDescent="0.3">
      <c r="A47" s="78"/>
      <c r="B47" s="79" t="s">
        <v>148</v>
      </c>
      <c r="P47" s="41"/>
      <c r="Q47" s="41"/>
      <c r="R47" s="41"/>
    </row>
    <row r="48" spans="1:20" x14ac:dyDescent="0.25">
      <c r="A48" s="79" t="s">
        <v>14</v>
      </c>
      <c r="B48" s="80" t="s">
        <v>149</v>
      </c>
      <c r="P48" s="41"/>
      <c r="Q48" s="41"/>
      <c r="R48" s="41"/>
    </row>
    <row r="49" spans="1:20" ht="13" x14ac:dyDescent="0.3">
      <c r="A49" s="78"/>
      <c r="B49" s="79" t="s">
        <v>150</v>
      </c>
      <c r="P49" s="41"/>
      <c r="Q49" s="41"/>
      <c r="R49" s="41"/>
    </row>
    <row r="50" spans="1:20" x14ac:dyDescent="0.25">
      <c r="A50" s="79" t="s">
        <v>15</v>
      </c>
      <c r="B50" s="81" t="s">
        <v>151</v>
      </c>
      <c r="P50" s="41"/>
      <c r="Q50" s="41"/>
      <c r="R50" s="41"/>
    </row>
    <row r="51" spans="1:20" ht="13" x14ac:dyDescent="0.3">
      <c r="A51" s="78"/>
      <c r="B51" s="80" t="s">
        <v>152</v>
      </c>
      <c r="P51" s="41"/>
      <c r="Q51" s="41"/>
      <c r="R51" s="41"/>
    </row>
    <row r="52" spans="1:20" ht="13" x14ac:dyDescent="0.3">
      <c r="A52" s="78"/>
      <c r="B52" s="79" t="s">
        <v>153</v>
      </c>
      <c r="P52" s="41"/>
      <c r="Q52" s="41"/>
      <c r="R52" s="41"/>
    </row>
    <row r="53" spans="1:20" x14ac:dyDescent="0.25">
      <c r="A53" s="79" t="s">
        <v>154</v>
      </c>
      <c r="B53" s="81" t="s">
        <v>155</v>
      </c>
      <c r="J53" s="80"/>
      <c r="P53" s="41"/>
      <c r="Q53" s="41"/>
      <c r="R53" s="41"/>
    </row>
    <row r="54" spans="1:20" x14ac:dyDescent="0.25">
      <c r="A54" s="79" t="s">
        <v>156</v>
      </c>
      <c r="B54" s="80" t="s">
        <v>157</v>
      </c>
      <c r="P54" s="41"/>
      <c r="Q54" s="41"/>
      <c r="R54" s="41"/>
    </row>
    <row r="55" spans="1:20" x14ac:dyDescent="0.25">
      <c r="A55" s="79" t="s">
        <v>158</v>
      </c>
      <c r="B55" s="80" t="s">
        <v>159</v>
      </c>
      <c r="P55" s="41"/>
      <c r="Q55" s="41"/>
      <c r="R55" s="41"/>
    </row>
    <row r="56" spans="1:20" x14ac:dyDescent="0.25">
      <c r="B56" s="79" t="s">
        <v>160</v>
      </c>
      <c r="P56" s="41"/>
      <c r="Q56" s="41"/>
      <c r="R56" s="41"/>
    </row>
    <row r="57" spans="1:20" x14ac:dyDescent="0.25">
      <c r="B57" s="81" t="s">
        <v>161</v>
      </c>
      <c r="P57" s="41"/>
      <c r="Q57" s="41"/>
      <c r="R57" s="41"/>
    </row>
    <row r="58" spans="1:20" x14ac:dyDescent="0.25">
      <c r="B58" s="81" t="s">
        <v>162</v>
      </c>
    </row>
    <row r="59" spans="1:20" s="80" customFormat="1" x14ac:dyDescent="0.25">
      <c r="B59" s="81" t="s">
        <v>163</v>
      </c>
    </row>
    <row r="60" spans="1:20" s="80" customFormat="1" x14ac:dyDescent="0.25">
      <c r="A60" s="80" t="s">
        <v>164</v>
      </c>
      <c r="B60" s="80" t="s">
        <v>165</v>
      </c>
    </row>
    <row r="61" spans="1:20" s="80" customFormat="1" ht="13" x14ac:dyDescent="0.3">
      <c r="A61" s="79" t="s">
        <v>166</v>
      </c>
      <c r="B61" s="81" t="s">
        <v>167</v>
      </c>
      <c r="P61" s="82"/>
      <c r="Q61" s="82"/>
      <c r="R61" s="82"/>
      <c r="T61" s="46"/>
    </row>
    <row r="62" spans="1:20" ht="13" x14ac:dyDescent="0.3">
      <c r="A62" s="78"/>
      <c r="B62" s="81" t="s">
        <v>168</v>
      </c>
      <c r="P62" s="41"/>
      <c r="Q62" s="41"/>
      <c r="R62" s="41"/>
    </row>
    <row r="63" spans="1:20" s="80" customFormat="1" ht="13" x14ac:dyDescent="0.3">
      <c r="A63" s="79" t="s">
        <v>169</v>
      </c>
      <c r="B63" s="80" t="s">
        <v>170</v>
      </c>
      <c r="P63" s="82"/>
      <c r="Q63" s="82"/>
      <c r="R63" s="82"/>
      <c r="T63" s="77"/>
    </row>
    <row r="64" spans="1:20" s="80" customFormat="1" ht="13" x14ac:dyDescent="0.3">
      <c r="A64" s="79"/>
      <c r="B64" s="81"/>
      <c r="P64" s="82"/>
      <c r="Q64" s="82"/>
      <c r="R64" s="82"/>
      <c r="T64" s="77"/>
    </row>
    <row r="65" spans="1:20" s="80" customFormat="1" ht="13" x14ac:dyDescent="0.3">
      <c r="A65" s="79"/>
      <c r="B65" s="81"/>
      <c r="P65" s="82"/>
      <c r="Q65" s="82"/>
      <c r="R65" s="82"/>
      <c r="T65" s="77"/>
    </row>
    <row r="66" spans="1:20" ht="13" x14ac:dyDescent="0.3">
      <c r="A66" s="78"/>
      <c r="T66" s="55"/>
    </row>
    <row r="67" spans="1:20" ht="13" x14ac:dyDescent="0.3">
      <c r="A67" s="78"/>
      <c r="B67" s="40" t="s">
        <v>70</v>
      </c>
      <c r="C67" s="80"/>
      <c r="T67" s="55"/>
    </row>
    <row r="68" spans="1:20" ht="13" x14ac:dyDescent="0.3">
      <c r="A68" s="78"/>
      <c r="B68" s="65" t="s">
        <v>71</v>
      </c>
      <c r="C68" s="54">
        <v>802.52</v>
      </c>
    </row>
    <row r="69" spans="1:20" ht="13" x14ac:dyDescent="0.3">
      <c r="A69" s="78"/>
      <c r="B69" s="65" t="s">
        <v>88</v>
      </c>
      <c r="C69" s="54">
        <v>20</v>
      </c>
    </row>
    <row r="70" spans="1:20" ht="13" x14ac:dyDescent="0.3">
      <c r="A70" s="78"/>
      <c r="B70" s="83" t="s">
        <v>72</v>
      </c>
      <c r="C70" s="54">
        <v>-423.97</v>
      </c>
    </row>
    <row r="71" spans="1:20" ht="13" x14ac:dyDescent="0.3">
      <c r="A71" s="78"/>
      <c r="B71" s="83" t="s">
        <v>73</v>
      </c>
      <c r="C71" s="54">
        <v>700</v>
      </c>
    </row>
    <row r="72" spans="1:20" ht="13" x14ac:dyDescent="0.3">
      <c r="A72" s="78"/>
      <c r="B72" s="83" t="s">
        <v>74</v>
      </c>
      <c r="C72" s="84">
        <v>-650</v>
      </c>
    </row>
    <row r="73" spans="1:20" ht="13" x14ac:dyDescent="0.3">
      <c r="A73" s="78"/>
      <c r="B73" s="83" t="s">
        <v>75</v>
      </c>
      <c r="C73" s="84">
        <v>-35.99</v>
      </c>
    </row>
    <row r="74" spans="1:20" ht="13" x14ac:dyDescent="0.3">
      <c r="A74" s="78"/>
      <c r="B74" s="85" t="s">
        <v>171</v>
      </c>
      <c r="C74" s="84">
        <v>-22.99</v>
      </c>
    </row>
    <row r="75" spans="1:20" ht="13" x14ac:dyDescent="0.3">
      <c r="A75" s="78"/>
      <c r="B75" s="85" t="s">
        <v>117</v>
      </c>
      <c r="C75" s="54">
        <v>-100</v>
      </c>
    </row>
    <row r="76" spans="1:20" ht="13" x14ac:dyDescent="0.3">
      <c r="A76" s="78"/>
      <c r="B76" s="64" t="s">
        <v>76</v>
      </c>
      <c r="C76" s="86">
        <f>SUM(C68:C75)</f>
        <v>289.56999999999994</v>
      </c>
    </row>
    <row r="77" spans="1:20" ht="13" x14ac:dyDescent="0.3">
      <c r="A77" s="78"/>
    </row>
    <row r="78" spans="1:20" ht="13" x14ac:dyDescent="0.3">
      <c r="A78" s="78"/>
      <c r="B78" s="40" t="s">
        <v>69</v>
      </c>
      <c r="C78" s="42"/>
    </row>
    <row r="79" spans="1:20" ht="13" x14ac:dyDescent="0.3">
      <c r="A79" s="78"/>
      <c r="B79" s="87" t="s">
        <v>115</v>
      </c>
      <c r="C79" s="88">
        <v>-2817.65</v>
      </c>
      <c r="D79" s="41" t="s">
        <v>172</v>
      </c>
    </row>
    <row r="80" spans="1:20" ht="13" x14ac:dyDescent="0.3">
      <c r="A80" s="78"/>
      <c r="B80" s="83" t="s">
        <v>102</v>
      </c>
      <c r="C80" s="89">
        <v>750</v>
      </c>
      <c r="D80" s="80" t="s">
        <v>118</v>
      </c>
    </row>
    <row r="81" spans="1:8" ht="13" x14ac:dyDescent="0.3">
      <c r="A81" s="78"/>
      <c r="B81" s="90" t="s">
        <v>173</v>
      </c>
      <c r="C81" s="88">
        <v>658</v>
      </c>
      <c r="D81" s="91" t="s">
        <v>174</v>
      </c>
      <c r="E81" s="91"/>
      <c r="F81" s="91"/>
    </row>
    <row r="82" spans="1:8" ht="13" x14ac:dyDescent="0.3">
      <c r="A82" s="78"/>
      <c r="B82" s="83" t="s">
        <v>77</v>
      </c>
      <c r="C82" s="54">
        <v>500</v>
      </c>
      <c r="G82" s="92"/>
      <c r="H82" s="93"/>
    </row>
    <row r="83" spans="1:8" ht="13" x14ac:dyDescent="0.3">
      <c r="A83" s="78"/>
      <c r="B83" s="64" t="s">
        <v>104</v>
      </c>
      <c r="C83" s="54">
        <f>SUM(C79:C82)</f>
        <v>-909.65000000000009</v>
      </c>
      <c r="D83" s="80"/>
      <c r="G83" s="94"/>
      <c r="H83" s="94"/>
    </row>
    <row r="84" spans="1:8" ht="13" x14ac:dyDescent="0.3">
      <c r="A84" s="78"/>
      <c r="B84" s="95"/>
      <c r="C84" s="55"/>
      <c r="D84" s="80"/>
      <c r="G84" s="94"/>
      <c r="H84" s="94"/>
    </row>
    <row r="85" spans="1:8" ht="13" x14ac:dyDescent="0.3">
      <c r="A85" s="78"/>
      <c r="B85" s="40" t="s">
        <v>99</v>
      </c>
      <c r="C85" s="42"/>
      <c r="D85" s="80"/>
      <c r="G85" s="94"/>
      <c r="H85" s="94"/>
    </row>
    <row r="86" spans="1:8" ht="13" x14ac:dyDescent="0.3">
      <c r="A86" s="78"/>
      <c r="B86" s="83" t="s">
        <v>100</v>
      </c>
      <c r="C86" s="54">
        <v>-600</v>
      </c>
      <c r="D86" s="80" t="s">
        <v>107</v>
      </c>
      <c r="G86" s="96"/>
      <c r="H86" s="97"/>
    </row>
    <row r="87" spans="1:8" ht="13" x14ac:dyDescent="0.3">
      <c r="A87" s="78"/>
      <c r="B87" s="83" t="s">
        <v>101</v>
      </c>
      <c r="C87" s="54">
        <f>-464.95</f>
        <v>-464.95</v>
      </c>
      <c r="D87" s="80" t="s">
        <v>105</v>
      </c>
      <c r="G87" s="96"/>
      <c r="H87" s="97"/>
    </row>
    <row r="88" spans="1:8" ht="13" x14ac:dyDescent="0.3">
      <c r="A88" s="78"/>
      <c r="B88" s="83" t="s">
        <v>10</v>
      </c>
      <c r="C88" s="54">
        <v>-50</v>
      </c>
      <c r="D88" s="80"/>
      <c r="G88" s="96"/>
      <c r="H88" s="97"/>
    </row>
    <row r="89" spans="1:8" ht="13" x14ac:dyDescent="0.3">
      <c r="A89" s="78"/>
      <c r="B89" s="98" t="s">
        <v>102</v>
      </c>
      <c r="C89" s="89">
        <v>500</v>
      </c>
      <c r="D89" s="80"/>
    </row>
    <row r="90" spans="1:8" ht="13" x14ac:dyDescent="0.3">
      <c r="A90" s="78"/>
      <c r="B90" s="98" t="s">
        <v>103</v>
      </c>
      <c r="C90" s="89">
        <v>500</v>
      </c>
      <c r="D90" s="80"/>
    </row>
    <row r="91" spans="1:8" ht="13" x14ac:dyDescent="0.3">
      <c r="A91" s="78"/>
      <c r="B91" s="64" t="s">
        <v>104</v>
      </c>
      <c r="C91" s="54">
        <f>SUM(C86:C90)</f>
        <v>-114.95000000000005</v>
      </c>
      <c r="D91" s="80"/>
    </row>
    <row r="92" spans="1:8" ht="13" x14ac:dyDescent="0.3">
      <c r="A92" s="78"/>
      <c r="B92" s="95"/>
      <c r="C92" s="55"/>
      <c r="D92" s="80"/>
    </row>
    <row r="93" spans="1:8" ht="13" x14ac:dyDescent="0.3">
      <c r="A93" s="78"/>
      <c r="B93" s="40" t="s">
        <v>106</v>
      </c>
      <c r="C93" s="42"/>
      <c r="D93" s="80"/>
    </row>
    <row r="94" spans="1:8" ht="13" x14ac:dyDescent="0.3">
      <c r="A94" s="78"/>
      <c r="B94" s="83" t="s">
        <v>108</v>
      </c>
      <c r="C94" s="54">
        <v>-750</v>
      </c>
      <c r="D94" s="80" t="s">
        <v>105</v>
      </c>
    </row>
    <row r="95" spans="1:8" ht="13" x14ac:dyDescent="0.3">
      <c r="A95" s="78"/>
      <c r="B95" s="83" t="s">
        <v>111</v>
      </c>
      <c r="C95" s="54">
        <v>250</v>
      </c>
      <c r="D95" s="80"/>
    </row>
    <row r="96" spans="1:8" ht="13" x14ac:dyDescent="0.3">
      <c r="A96" s="78"/>
      <c r="B96" s="83" t="s">
        <v>109</v>
      </c>
      <c r="C96" s="54">
        <v>-120</v>
      </c>
      <c r="D96" s="80"/>
    </row>
    <row r="97" spans="1:4" ht="13" x14ac:dyDescent="0.3">
      <c r="A97" s="78"/>
      <c r="B97" s="98" t="s">
        <v>110</v>
      </c>
      <c r="C97" s="88"/>
      <c r="D97" s="80"/>
    </row>
    <row r="98" spans="1:4" ht="13" x14ac:dyDescent="0.3">
      <c r="A98" s="78"/>
      <c r="B98" s="64" t="s">
        <v>104</v>
      </c>
      <c r="C98" s="54">
        <f>SUM(C94:C97)</f>
        <v>-620</v>
      </c>
      <c r="D98" s="80"/>
    </row>
    <row r="99" spans="1:4" ht="13" x14ac:dyDescent="0.3">
      <c r="A99" s="78"/>
      <c r="B99" s="95"/>
      <c r="C99" s="55"/>
      <c r="D99" s="80"/>
    </row>
    <row r="100" spans="1:4" ht="13" x14ac:dyDescent="0.3">
      <c r="A100" s="78"/>
      <c r="B100" s="95"/>
      <c r="C100" s="55"/>
      <c r="D100" s="80"/>
    </row>
    <row r="101" spans="1:4" ht="13" x14ac:dyDescent="0.3">
      <c r="A101" s="78"/>
      <c r="B101" s="40" t="s">
        <v>47</v>
      </c>
    </row>
    <row r="102" spans="1:4" x14ac:dyDescent="0.25">
      <c r="A102" s="80"/>
      <c r="B102" s="65" t="s">
        <v>67</v>
      </c>
      <c r="C102" s="99">
        <v>3155.13</v>
      </c>
    </row>
    <row r="103" spans="1:4" x14ac:dyDescent="0.25">
      <c r="A103" s="80"/>
      <c r="B103" s="65" t="s">
        <v>113</v>
      </c>
      <c r="C103" s="99">
        <v>-500</v>
      </c>
      <c r="D103" s="80" t="s">
        <v>116</v>
      </c>
    </row>
    <row r="104" spans="1:4" x14ac:dyDescent="0.25">
      <c r="B104" s="65" t="s">
        <v>175</v>
      </c>
      <c r="C104" s="99">
        <v>-750</v>
      </c>
      <c r="D104" s="80" t="s">
        <v>176</v>
      </c>
    </row>
    <row r="105" spans="1:4" x14ac:dyDescent="0.25">
      <c r="B105" s="65" t="s">
        <v>177</v>
      </c>
      <c r="C105" s="99">
        <v>-909.65</v>
      </c>
      <c r="D105" s="80" t="s">
        <v>178</v>
      </c>
    </row>
    <row r="106" spans="1:4" x14ac:dyDescent="0.25">
      <c r="B106" s="65" t="s">
        <v>49</v>
      </c>
      <c r="C106" s="99">
        <f>-C$76</f>
        <v>-289.56999999999994</v>
      </c>
    </row>
    <row r="107" spans="1:4" ht="13" x14ac:dyDescent="0.3">
      <c r="B107" s="64" t="s">
        <v>53</v>
      </c>
      <c r="C107" s="99">
        <f>SUM(C102:C106)</f>
        <v>705.9100000000002</v>
      </c>
    </row>
    <row r="108" spans="1:4" x14ac:dyDescent="0.25">
      <c r="B108" s="100"/>
      <c r="C108" s="101"/>
    </row>
    <row r="109" spans="1:4" ht="13" x14ac:dyDescent="0.3">
      <c r="B109" s="102" t="s">
        <v>48</v>
      </c>
    </row>
    <row r="110" spans="1:4" x14ac:dyDescent="0.25">
      <c r="A110" s="80"/>
      <c r="B110" s="65" t="s">
        <v>51</v>
      </c>
      <c r="C110" s="99">
        <v>557.24</v>
      </c>
    </row>
    <row r="111" spans="1:4" x14ac:dyDescent="0.25">
      <c r="A111" s="80"/>
      <c r="B111" s="65" t="s">
        <v>90</v>
      </c>
      <c r="C111" s="99">
        <f>-O34</f>
        <v>-4144.4799999999996</v>
      </c>
    </row>
    <row r="112" spans="1:4" x14ac:dyDescent="0.25">
      <c r="A112" s="80"/>
      <c r="B112" s="65" t="s">
        <v>52</v>
      </c>
      <c r="C112" s="99">
        <v>3955.38</v>
      </c>
    </row>
    <row r="113" spans="1:4" ht="13" x14ac:dyDescent="0.3">
      <c r="B113" s="64" t="s">
        <v>53</v>
      </c>
      <c r="C113" s="99">
        <f>SUM(C110:C112)</f>
        <v>368.14000000000033</v>
      </c>
    </row>
    <row r="115" spans="1:4" ht="13" x14ac:dyDescent="0.3">
      <c r="B115" s="40" t="s">
        <v>46</v>
      </c>
      <c r="C115" s="42"/>
    </row>
    <row r="116" spans="1:4" x14ac:dyDescent="0.25">
      <c r="B116" s="83" t="s">
        <v>47</v>
      </c>
      <c r="C116" s="54">
        <f>C107</f>
        <v>705.9100000000002</v>
      </c>
    </row>
    <row r="117" spans="1:4" x14ac:dyDescent="0.25">
      <c r="B117" s="83" t="s">
        <v>89</v>
      </c>
      <c r="C117" s="54">
        <f>C113</f>
        <v>368.14000000000033</v>
      </c>
      <c r="D117" s="80"/>
    </row>
    <row r="118" spans="1:4" ht="13" x14ac:dyDescent="0.3">
      <c r="B118" s="64" t="s">
        <v>50</v>
      </c>
      <c r="C118" s="54">
        <f>SUM(C116:C117)</f>
        <v>1074.0500000000006</v>
      </c>
    </row>
    <row r="120" spans="1:4" ht="13" x14ac:dyDescent="0.3">
      <c r="A120" s="78"/>
      <c r="B120" s="40" t="s">
        <v>83</v>
      </c>
      <c r="C120" s="42"/>
    </row>
    <row r="121" spans="1:4" ht="13" x14ac:dyDescent="0.3">
      <c r="A121" s="78"/>
      <c r="B121" s="90" t="s">
        <v>80</v>
      </c>
      <c r="C121" s="54"/>
    </row>
    <row r="122" spans="1:4" ht="13" x14ac:dyDescent="0.3">
      <c r="A122" s="78"/>
      <c r="B122" s="90" t="s">
        <v>81</v>
      </c>
      <c r="C122" s="54"/>
    </row>
    <row r="123" spans="1:4" ht="13" x14ac:dyDescent="0.3">
      <c r="A123" s="78"/>
      <c r="B123" s="90" t="s">
        <v>84</v>
      </c>
      <c r="C123" s="54"/>
    </row>
    <row r="124" spans="1:4" ht="13" x14ac:dyDescent="0.3">
      <c r="A124" s="78"/>
      <c r="B124" s="87" t="s">
        <v>82</v>
      </c>
      <c r="C124" s="88"/>
    </row>
    <row r="125" spans="1:4" ht="13" x14ac:dyDescent="0.3">
      <c r="A125" s="78"/>
      <c r="B125" s="64" t="s">
        <v>78</v>
      </c>
      <c r="C125" s="54">
        <f>SUM(C121:C124)</f>
        <v>0</v>
      </c>
    </row>
    <row r="126" spans="1:4" ht="13" x14ac:dyDescent="0.3">
      <c r="A126" s="78"/>
    </row>
  </sheetData>
  <printOptions gridLines="1"/>
  <pageMargins left="0.74803149606299202" right="0.74803149606299202" top="0.98425196850393704" bottom="0.98425196850393704" header="0.511811023622047" footer="0.511811023622047"/>
  <pageSetup paperSize="9" scale="56" fitToHeight="2" orientation="landscape" horizontalDpi="4294967294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T57"/>
  <sheetViews>
    <sheetView tabSelected="1" topLeftCell="A8" zoomScale="80" zoomScaleNormal="80" workbookViewId="0">
      <selection activeCell="N45" sqref="N45"/>
    </sheetView>
  </sheetViews>
  <sheetFormatPr defaultRowHeight="12.5" x14ac:dyDescent="0.25"/>
  <cols>
    <col min="1" max="1" width="10.54296875" customWidth="1"/>
    <col min="2" max="2" width="32.453125" customWidth="1"/>
    <col min="3" max="15" width="11.7265625" customWidth="1"/>
    <col min="16" max="18" width="10.54296875" customWidth="1"/>
  </cols>
  <sheetData>
    <row r="1" spans="1:20" s="27" customFormat="1" ht="15.5" x14ac:dyDescent="0.35">
      <c r="A1" s="26" t="s">
        <v>0</v>
      </c>
      <c r="B1" s="26"/>
      <c r="C1" s="26"/>
      <c r="D1" s="26"/>
      <c r="E1" s="26"/>
    </row>
    <row r="2" spans="1:20" ht="13" x14ac:dyDescent="0.3">
      <c r="A2" s="1"/>
      <c r="B2" s="1"/>
      <c r="C2" s="1"/>
      <c r="D2" s="1"/>
      <c r="E2" s="1"/>
    </row>
    <row r="3" spans="1:20" ht="15.5" x14ac:dyDescent="0.35">
      <c r="A3" s="26" t="s">
        <v>204</v>
      </c>
      <c r="B3" s="1"/>
      <c r="C3" s="1"/>
      <c r="D3" s="1"/>
      <c r="E3" s="1"/>
    </row>
    <row r="4" spans="1:20" ht="13" x14ac:dyDescent="0.3">
      <c r="A4" s="1"/>
      <c r="B4" s="1"/>
      <c r="C4" s="1"/>
      <c r="D4" s="1"/>
      <c r="E4" s="1"/>
    </row>
    <row r="5" spans="1:20" s="1" customFormat="1" ht="13" x14ac:dyDescent="0.3"/>
    <row r="6" spans="1:20" ht="13" x14ac:dyDescent="0.3">
      <c r="A6" s="1" t="s">
        <v>24</v>
      </c>
      <c r="C6" s="19"/>
      <c r="D6" s="19"/>
      <c r="E6" s="20"/>
      <c r="F6" s="20"/>
      <c r="G6" s="20"/>
      <c r="H6" s="20"/>
      <c r="I6" s="20"/>
      <c r="J6" s="20"/>
      <c r="K6" s="20"/>
      <c r="L6" s="20"/>
      <c r="M6" s="20"/>
      <c r="N6" s="20"/>
      <c r="O6" s="19"/>
    </row>
    <row r="7" spans="1:20" ht="13" x14ac:dyDescent="0.3">
      <c r="A7" s="2" t="s">
        <v>11</v>
      </c>
      <c r="B7" s="2" t="s">
        <v>24</v>
      </c>
      <c r="C7" s="2" t="s">
        <v>12</v>
      </c>
      <c r="D7" s="2" t="s">
        <v>13</v>
      </c>
      <c r="E7" s="2" t="s">
        <v>14</v>
      </c>
      <c r="F7" s="2" t="s">
        <v>15</v>
      </c>
      <c r="G7" s="2" t="s">
        <v>16</v>
      </c>
      <c r="H7" s="2" t="s">
        <v>17</v>
      </c>
      <c r="I7" s="2" t="s">
        <v>18</v>
      </c>
      <c r="J7" s="2" t="s">
        <v>19</v>
      </c>
      <c r="K7" s="2" t="s">
        <v>20</v>
      </c>
      <c r="L7" s="2" t="s">
        <v>21</v>
      </c>
      <c r="M7" s="2" t="s">
        <v>22</v>
      </c>
      <c r="N7" s="2" t="s">
        <v>23</v>
      </c>
      <c r="O7" s="2" t="s">
        <v>85</v>
      </c>
      <c r="P7" s="18"/>
      <c r="Q7" s="18"/>
      <c r="R7" s="18"/>
      <c r="S7" s="18"/>
      <c r="T7" s="18"/>
    </row>
    <row r="8" spans="1:20" ht="13" x14ac:dyDescent="0.3">
      <c r="A8" s="3"/>
      <c r="B8" s="2" t="s">
        <v>1</v>
      </c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</row>
    <row r="9" spans="1:20" x14ac:dyDescent="0.25">
      <c r="B9" s="5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</row>
    <row r="10" spans="1:20" x14ac:dyDescent="0.25">
      <c r="A10" s="10">
        <v>3646</v>
      </c>
      <c r="B10" s="5" t="s">
        <v>2</v>
      </c>
      <c r="C10" s="6">
        <v>3646</v>
      </c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>
        <f>SUM(C10:N10)</f>
        <v>3646</v>
      </c>
    </row>
    <row r="11" spans="1:20" x14ac:dyDescent="0.25">
      <c r="A11" s="6">
        <v>1</v>
      </c>
      <c r="B11" s="5" t="s">
        <v>3</v>
      </c>
      <c r="C11" s="23">
        <v>0.41</v>
      </c>
      <c r="D11" s="23">
        <v>0.4</v>
      </c>
      <c r="E11" s="33">
        <v>0.36</v>
      </c>
      <c r="F11" s="33">
        <v>0.56000000000000005</v>
      </c>
      <c r="G11" s="33">
        <v>0.6</v>
      </c>
      <c r="H11" s="33">
        <v>0.62</v>
      </c>
      <c r="I11" s="33">
        <v>0.62</v>
      </c>
      <c r="J11" s="33">
        <v>0.57999999999999996</v>
      </c>
      <c r="K11" s="23">
        <v>0.64</v>
      </c>
      <c r="L11" s="23">
        <v>0.62</v>
      </c>
      <c r="M11" s="23">
        <v>0.56000000000000005</v>
      </c>
      <c r="N11" s="23">
        <v>0.56000000000000005</v>
      </c>
      <c r="O11" s="6">
        <f>SUM(C11:N11)</f>
        <v>6.5300000000000011</v>
      </c>
    </row>
    <row r="12" spans="1:20" x14ac:dyDescent="0.25">
      <c r="A12" s="6"/>
      <c r="B12" s="16" t="s">
        <v>87</v>
      </c>
      <c r="C12" s="6"/>
      <c r="D12" s="6">
        <v>30</v>
      </c>
      <c r="E12" s="6">
        <v>20</v>
      </c>
      <c r="F12" s="6"/>
      <c r="G12" s="6"/>
      <c r="H12" s="6">
        <v>750</v>
      </c>
      <c r="I12" s="6"/>
      <c r="J12" s="6">
        <v>750</v>
      </c>
      <c r="K12" s="6"/>
      <c r="L12" s="6"/>
      <c r="M12" s="6"/>
      <c r="N12" s="6"/>
      <c r="O12" s="6">
        <f>SUM(C12:N12)</f>
        <v>1550</v>
      </c>
    </row>
    <row r="13" spans="1:20" x14ac:dyDescent="0.25">
      <c r="A13" s="6">
        <v>250</v>
      </c>
      <c r="B13" s="16" t="s">
        <v>44</v>
      </c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>
        <f>SUM(C13:N13)</f>
        <v>0</v>
      </c>
      <c r="P13" s="109"/>
    </row>
    <row r="14" spans="1:20" ht="13" x14ac:dyDescent="0.3">
      <c r="A14" s="7">
        <f>SUM(A10:A13)</f>
        <v>3897</v>
      </c>
      <c r="B14" s="8" t="s">
        <v>4</v>
      </c>
      <c r="C14" s="7">
        <f t="shared" ref="C14:N14" si="0">SUM(C10:C13)</f>
        <v>3646.41</v>
      </c>
      <c r="D14" s="7">
        <f t="shared" si="0"/>
        <v>30.4</v>
      </c>
      <c r="E14" s="7">
        <f t="shared" si="0"/>
        <v>20.36</v>
      </c>
      <c r="F14" s="7">
        <f t="shared" si="0"/>
        <v>0.56000000000000005</v>
      </c>
      <c r="G14" s="7">
        <f t="shared" si="0"/>
        <v>0.6</v>
      </c>
      <c r="H14" s="7">
        <f t="shared" si="0"/>
        <v>750.62</v>
      </c>
      <c r="I14" s="7">
        <f t="shared" si="0"/>
        <v>0.62</v>
      </c>
      <c r="J14" s="7">
        <f t="shared" si="0"/>
        <v>750.58</v>
      </c>
      <c r="K14" s="7">
        <f t="shared" si="0"/>
        <v>0.64</v>
      </c>
      <c r="L14" s="7">
        <f t="shared" si="0"/>
        <v>0.62</v>
      </c>
      <c r="M14" s="7">
        <f t="shared" si="0"/>
        <v>0.56000000000000005</v>
      </c>
      <c r="N14" s="7">
        <f t="shared" si="0"/>
        <v>0.56000000000000005</v>
      </c>
      <c r="O14" s="7">
        <f>SUM(C14:N14)</f>
        <v>5202.5300000000007</v>
      </c>
    </row>
    <row r="15" spans="1:20" x14ac:dyDescent="0.25">
      <c r="A15" s="6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</row>
    <row r="16" spans="1:20" x14ac:dyDescent="0.25">
      <c r="A16" s="6"/>
      <c r="B16" s="3"/>
      <c r="C16" s="3"/>
      <c r="D16" s="3"/>
      <c r="E16" s="3"/>
      <c r="F16" s="3"/>
      <c r="G16" s="3"/>
      <c r="H16" s="9"/>
      <c r="I16" s="3"/>
      <c r="J16" s="3"/>
      <c r="K16" s="3"/>
      <c r="L16" s="3"/>
      <c r="M16" s="3"/>
      <c r="N16" s="3"/>
      <c r="O16" s="3"/>
    </row>
    <row r="17" spans="1:18" ht="13" x14ac:dyDescent="0.3">
      <c r="B17" s="2" t="s">
        <v>5</v>
      </c>
      <c r="C17" s="3"/>
      <c r="D17" s="3"/>
      <c r="E17" s="3"/>
      <c r="F17" s="3"/>
      <c r="G17" s="3"/>
      <c r="H17" s="9"/>
      <c r="I17" s="3"/>
      <c r="J17" s="3"/>
      <c r="K17" s="3"/>
      <c r="L17" s="3"/>
      <c r="M17" s="3"/>
      <c r="N17" s="3"/>
      <c r="O17" s="3"/>
      <c r="Q17" s="1" t="s">
        <v>91</v>
      </c>
    </row>
    <row r="18" spans="1:18" x14ac:dyDescent="0.25">
      <c r="B18" s="5"/>
      <c r="C18" s="3"/>
      <c r="D18" s="3"/>
      <c r="E18" s="3"/>
      <c r="F18" s="3"/>
      <c r="G18" s="3"/>
      <c r="H18" s="9"/>
      <c r="I18" s="3"/>
      <c r="J18" s="3"/>
      <c r="K18" s="3"/>
      <c r="L18" s="3"/>
      <c r="M18" s="3"/>
      <c r="N18" s="3"/>
      <c r="O18" s="3"/>
    </row>
    <row r="19" spans="1:18" x14ac:dyDescent="0.25">
      <c r="A19" s="6">
        <v>2072</v>
      </c>
      <c r="B19" s="5" t="s">
        <v>6</v>
      </c>
      <c r="C19" s="6"/>
      <c r="D19" s="6">
        <v>345.28</v>
      </c>
      <c r="E19" s="32">
        <v>172.64</v>
      </c>
      <c r="F19" s="32">
        <v>172.64</v>
      </c>
      <c r="G19" s="32">
        <v>172.64</v>
      </c>
      <c r="H19" s="32">
        <v>172.64</v>
      </c>
      <c r="I19" s="32">
        <v>172.64</v>
      </c>
      <c r="J19" s="32">
        <v>172.64</v>
      </c>
      <c r="K19" s="32">
        <v>172.64</v>
      </c>
      <c r="L19" s="32">
        <v>172.64</v>
      </c>
      <c r="M19" s="32">
        <v>172.64</v>
      </c>
      <c r="N19" s="32">
        <v>172.64</v>
      </c>
      <c r="O19" s="6">
        <f t="shared" ref="O19:O33" si="1">SUM(C19:N19)</f>
        <v>2071.6799999999994</v>
      </c>
    </row>
    <row r="20" spans="1:18" x14ac:dyDescent="0.25">
      <c r="A20" s="6">
        <v>130</v>
      </c>
      <c r="B20" s="5" t="s">
        <v>25</v>
      </c>
      <c r="C20" s="23"/>
      <c r="D20" s="23"/>
      <c r="E20" s="28"/>
      <c r="F20" s="28"/>
      <c r="G20" s="28"/>
      <c r="H20" s="28"/>
      <c r="I20" s="28"/>
      <c r="J20" s="33">
        <v>77.81</v>
      </c>
      <c r="K20" s="28"/>
      <c r="L20" s="28"/>
      <c r="M20" s="28"/>
      <c r="N20" s="33">
        <v>59.1</v>
      </c>
      <c r="O20" s="6">
        <f t="shared" si="1"/>
        <v>136.91</v>
      </c>
    </row>
    <row r="21" spans="1:18" x14ac:dyDescent="0.25">
      <c r="A21" s="6">
        <v>430</v>
      </c>
      <c r="B21" s="5" t="s">
        <v>7</v>
      </c>
      <c r="C21" s="6"/>
      <c r="D21" s="6"/>
      <c r="E21" s="29"/>
      <c r="F21" s="29"/>
      <c r="G21" s="29"/>
      <c r="H21" s="32">
        <v>453.48</v>
      </c>
      <c r="I21" s="29"/>
      <c r="J21" s="29"/>
      <c r="K21" s="29"/>
      <c r="L21" s="29"/>
      <c r="M21" s="29"/>
      <c r="N21" s="29"/>
      <c r="O21" s="6">
        <f t="shared" si="1"/>
        <v>453.48</v>
      </c>
    </row>
    <row r="22" spans="1:18" x14ac:dyDescent="0.25">
      <c r="A22" s="6">
        <v>120</v>
      </c>
      <c r="B22" s="5" t="s">
        <v>55</v>
      </c>
      <c r="C22" s="6"/>
      <c r="D22" s="6"/>
      <c r="E22" s="29"/>
      <c r="F22" s="29"/>
      <c r="G22" s="29"/>
      <c r="H22" s="29"/>
      <c r="I22" s="29"/>
      <c r="J22" s="32">
        <v>60</v>
      </c>
      <c r="K22" s="29"/>
      <c r="L22" s="32">
        <v>30</v>
      </c>
      <c r="M22" s="29"/>
      <c r="N22" s="32">
        <v>30</v>
      </c>
      <c r="O22" s="6">
        <f t="shared" si="1"/>
        <v>120</v>
      </c>
    </row>
    <row r="23" spans="1:18" x14ac:dyDescent="0.25">
      <c r="A23" s="6">
        <v>100</v>
      </c>
      <c r="B23" s="5" t="s">
        <v>56</v>
      </c>
      <c r="C23" s="6"/>
      <c r="D23" s="6"/>
      <c r="E23" s="29"/>
      <c r="F23" s="32">
        <v>37.14</v>
      </c>
      <c r="G23" s="29"/>
      <c r="H23" s="29" t="s">
        <v>24</v>
      </c>
      <c r="I23" s="29"/>
      <c r="J23" s="32">
        <v>60</v>
      </c>
      <c r="K23" s="29"/>
      <c r="L23" s="29"/>
      <c r="M23" s="29"/>
      <c r="N23" s="29"/>
      <c r="O23" s="6">
        <f t="shared" si="1"/>
        <v>97.14</v>
      </c>
      <c r="Q23">
        <v>6.19</v>
      </c>
      <c r="R23" s="30" t="s">
        <v>193</v>
      </c>
    </row>
    <row r="24" spans="1:18" x14ac:dyDescent="0.25">
      <c r="A24" s="6">
        <v>215</v>
      </c>
      <c r="B24" s="5" t="s">
        <v>8</v>
      </c>
      <c r="C24" s="6"/>
      <c r="D24" s="6">
        <v>146.16</v>
      </c>
      <c r="E24" s="24">
        <v>20</v>
      </c>
      <c r="F24" s="32">
        <v>40</v>
      </c>
      <c r="G24" s="29"/>
      <c r="H24" s="29"/>
      <c r="I24" s="29"/>
      <c r="K24" s="29"/>
      <c r="L24" s="103"/>
      <c r="M24" s="29"/>
      <c r="N24" s="29"/>
      <c r="O24" s="6">
        <f t="shared" si="1"/>
        <v>206.16</v>
      </c>
    </row>
    <row r="25" spans="1:18" x14ac:dyDescent="0.25">
      <c r="A25" s="6">
        <v>25</v>
      </c>
      <c r="B25" s="5" t="s">
        <v>57</v>
      </c>
      <c r="C25" s="6"/>
      <c r="D25" s="6"/>
      <c r="E25" s="21"/>
      <c r="F25" s="29"/>
      <c r="G25" s="29"/>
      <c r="H25" s="29"/>
      <c r="I25" s="32">
        <v>25</v>
      </c>
      <c r="J25" s="29"/>
      <c r="K25" s="29"/>
      <c r="L25" s="29"/>
      <c r="M25" s="29"/>
      <c r="N25" s="29"/>
      <c r="O25" s="6">
        <f t="shared" si="1"/>
        <v>25</v>
      </c>
    </row>
    <row r="26" spans="1:18" x14ac:dyDescent="0.25">
      <c r="A26" s="6">
        <v>100</v>
      </c>
      <c r="B26" s="5" t="s">
        <v>58</v>
      </c>
      <c r="C26" s="6"/>
      <c r="D26" s="6"/>
      <c r="E26" s="29"/>
      <c r="F26" s="32">
        <v>100</v>
      </c>
      <c r="G26" s="29"/>
      <c r="H26" s="29"/>
      <c r="I26" s="29"/>
      <c r="J26" s="32">
        <v>50</v>
      </c>
      <c r="K26" s="29"/>
      <c r="L26" s="29"/>
      <c r="M26" s="29"/>
      <c r="N26" s="32">
        <v>100</v>
      </c>
      <c r="O26" s="6">
        <f t="shared" si="1"/>
        <v>250</v>
      </c>
    </row>
    <row r="27" spans="1:18" x14ac:dyDescent="0.25">
      <c r="A27" s="6">
        <v>150</v>
      </c>
      <c r="B27" s="5" t="s">
        <v>9</v>
      </c>
      <c r="C27" s="6"/>
      <c r="D27" s="6"/>
      <c r="E27" s="32">
        <v>150</v>
      </c>
      <c r="F27" s="29"/>
      <c r="G27" s="29"/>
      <c r="H27" s="29"/>
      <c r="I27" s="29"/>
      <c r="J27" s="29"/>
      <c r="K27" s="21"/>
      <c r="L27" s="32">
        <v>63.6</v>
      </c>
      <c r="M27" s="21"/>
      <c r="N27" s="21"/>
      <c r="O27" s="6">
        <f t="shared" si="1"/>
        <v>213.6</v>
      </c>
    </row>
    <row r="28" spans="1:18" x14ac:dyDescent="0.25">
      <c r="A28" s="6">
        <v>120</v>
      </c>
      <c r="B28" s="5" t="s">
        <v>10</v>
      </c>
      <c r="C28" s="6"/>
      <c r="D28" s="6"/>
      <c r="E28" s="21"/>
      <c r="F28" s="29"/>
      <c r="G28" s="29"/>
      <c r="H28" s="32">
        <v>40</v>
      </c>
      <c r="I28" s="29"/>
      <c r="J28" s="32">
        <v>75</v>
      </c>
      <c r="K28" s="21"/>
      <c r="L28" s="21"/>
      <c r="M28" s="21"/>
      <c r="N28" s="21"/>
      <c r="O28" s="6">
        <f t="shared" si="1"/>
        <v>115</v>
      </c>
    </row>
    <row r="29" spans="1:18" x14ac:dyDescent="0.25">
      <c r="A29" s="6">
        <v>40</v>
      </c>
      <c r="B29" s="5" t="s">
        <v>43</v>
      </c>
      <c r="C29" s="6"/>
      <c r="D29" s="6"/>
      <c r="E29" s="21"/>
      <c r="F29" s="32">
        <v>30</v>
      </c>
      <c r="G29" s="29"/>
      <c r="H29" s="29"/>
      <c r="I29" s="29"/>
      <c r="J29" s="29"/>
      <c r="K29" s="21"/>
      <c r="L29" s="21"/>
      <c r="M29" s="21"/>
      <c r="N29" s="21"/>
      <c r="O29" s="6">
        <f t="shared" si="1"/>
        <v>30</v>
      </c>
    </row>
    <row r="30" spans="1:18" x14ac:dyDescent="0.25">
      <c r="A30" s="6">
        <v>100</v>
      </c>
      <c r="B30" s="5" t="s">
        <v>45</v>
      </c>
      <c r="C30" s="6"/>
      <c r="D30" s="6"/>
      <c r="E30" s="21"/>
      <c r="F30" s="29"/>
      <c r="G30" s="32">
        <v>600</v>
      </c>
      <c r="H30" s="29"/>
      <c r="I30" s="29"/>
      <c r="J30" s="32">
        <f>SUM(120+557.94)</f>
        <v>677.94</v>
      </c>
      <c r="K30" s="21"/>
      <c r="L30" s="32">
        <v>900</v>
      </c>
      <c r="M30" s="21"/>
      <c r="N30" s="21"/>
      <c r="O30" s="6">
        <f t="shared" si="1"/>
        <v>2177.94</v>
      </c>
      <c r="Q30">
        <f>SUM(92.99+150)</f>
        <v>242.99</v>
      </c>
      <c r="R30" s="30" t="s">
        <v>194</v>
      </c>
    </row>
    <row r="31" spans="1:18" x14ac:dyDescent="0.25">
      <c r="A31" s="6">
        <v>0</v>
      </c>
      <c r="B31" s="5" t="s">
        <v>59</v>
      </c>
      <c r="C31" s="6"/>
      <c r="D31" s="6">
        <v>67.5</v>
      </c>
      <c r="E31" s="21"/>
      <c r="F31" s="29"/>
      <c r="G31" s="29"/>
      <c r="H31" s="29"/>
      <c r="I31" s="29"/>
      <c r="J31" s="32">
        <v>100</v>
      </c>
      <c r="K31" s="21"/>
      <c r="L31" s="104">
        <v>30.99</v>
      </c>
      <c r="M31" s="21"/>
      <c r="N31" s="21"/>
      <c r="O31" s="6">
        <f t="shared" si="1"/>
        <v>198.49</v>
      </c>
    </row>
    <row r="32" spans="1:18" x14ac:dyDescent="0.25">
      <c r="A32" s="6">
        <v>45</v>
      </c>
      <c r="B32" s="16" t="s">
        <v>79</v>
      </c>
      <c r="C32" s="6"/>
      <c r="D32" s="6"/>
      <c r="E32" s="21"/>
      <c r="F32" s="29"/>
      <c r="G32" s="29"/>
      <c r="H32" s="29"/>
      <c r="I32" s="29"/>
      <c r="J32" s="32">
        <v>181</v>
      </c>
      <c r="K32" s="21"/>
      <c r="L32" s="21"/>
      <c r="M32" s="21"/>
      <c r="N32" s="21"/>
      <c r="O32" s="6">
        <f t="shared" si="1"/>
        <v>181</v>
      </c>
    </row>
    <row r="33" spans="1:18" x14ac:dyDescent="0.25">
      <c r="A33" s="6">
        <v>250</v>
      </c>
      <c r="B33" s="5" t="s">
        <v>60</v>
      </c>
      <c r="C33" s="6"/>
      <c r="D33" s="6"/>
      <c r="E33" s="21"/>
      <c r="F33" s="32">
        <v>250</v>
      </c>
      <c r="G33" s="29"/>
      <c r="H33" s="29"/>
      <c r="I33" s="29"/>
      <c r="J33" s="29"/>
      <c r="K33" s="21"/>
      <c r="L33" s="21"/>
      <c r="M33" s="21"/>
      <c r="N33" s="21"/>
      <c r="O33" s="6">
        <f t="shared" si="1"/>
        <v>250</v>
      </c>
    </row>
    <row r="34" spans="1:18" ht="13" x14ac:dyDescent="0.3">
      <c r="A34" s="7">
        <f>SUM(A19:A33)</f>
        <v>3897</v>
      </c>
      <c r="B34" s="8" t="s">
        <v>4</v>
      </c>
      <c r="C34" s="7">
        <f t="shared" ref="C34:N34" si="2">SUM(C19:C33)</f>
        <v>0</v>
      </c>
      <c r="D34" s="7">
        <f t="shared" si="2"/>
        <v>558.93999999999994</v>
      </c>
      <c r="E34" s="7">
        <f t="shared" si="2"/>
        <v>342.64</v>
      </c>
      <c r="F34" s="7">
        <f t="shared" si="2"/>
        <v>629.78</v>
      </c>
      <c r="G34" s="7">
        <f t="shared" si="2"/>
        <v>772.64</v>
      </c>
      <c r="H34" s="7">
        <f t="shared" si="2"/>
        <v>666.12</v>
      </c>
      <c r="I34" s="7">
        <f t="shared" si="2"/>
        <v>197.64</v>
      </c>
      <c r="J34" s="7">
        <f t="shared" si="2"/>
        <v>1454.39</v>
      </c>
      <c r="K34" s="7">
        <f t="shared" si="2"/>
        <v>172.64</v>
      </c>
      <c r="L34" s="7">
        <f t="shared" si="2"/>
        <v>1197.23</v>
      </c>
      <c r="M34" s="7">
        <f t="shared" si="2"/>
        <v>172.64</v>
      </c>
      <c r="N34" s="7">
        <f t="shared" si="2"/>
        <v>361.74</v>
      </c>
      <c r="O34" s="7">
        <f>SUM(C34:N34)</f>
        <v>6526.4000000000005</v>
      </c>
      <c r="Q34" s="1"/>
      <c r="R34" s="1"/>
    </row>
    <row r="35" spans="1:18" ht="13" x14ac:dyDescent="0.3">
      <c r="A35" s="11"/>
      <c r="B35" s="25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"/>
      <c r="Q35" s="1"/>
    </row>
    <row r="37" spans="1:18" ht="13" x14ac:dyDescent="0.3">
      <c r="A37" s="1"/>
    </row>
    <row r="38" spans="1:18" x14ac:dyDescent="0.25">
      <c r="O38" s="109"/>
    </row>
    <row r="39" spans="1:18" ht="13" x14ac:dyDescent="0.3">
      <c r="A39" s="11" t="s">
        <v>26</v>
      </c>
      <c r="O39" s="109"/>
    </row>
    <row r="40" spans="1:18" s="12" customFormat="1" ht="13" x14ac:dyDescent="0.3">
      <c r="A40" s="31" t="s">
        <v>198</v>
      </c>
      <c r="O40" s="110"/>
    </row>
    <row r="41" spans="1:18" s="12" customFormat="1" ht="13" x14ac:dyDescent="0.3">
      <c r="A41" s="31" t="s">
        <v>199</v>
      </c>
    </row>
    <row r="42" spans="1:18" s="12" customFormat="1" ht="13" x14ac:dyDescent="0.3">
      <c r="A42" s="34" t="s">
        <v>200</v>
      </c>
    </row>
    <row r="43" spans="1:18" s="12" customFormat="1" ht="13" x14ac:dyDescent="0.3">
      <c r="A43" s="31" t="s">
        <v>201</v>
      </c>
    </row>
    <row r="44" spans="1:18" s="12" customFormat="1" x14ac:dyDescent="0.25">
      <c r="A44" s="22"/>
    </row>
    <row r="45" spans="1:18" s="12" customFormat="1" x14ac:dyDescent="0.25">
      <c r="A45" s="31" t="s">
        <v>189</v>
      </c>
    </row>
    <row r="46" spans="1:18" x14ac:dyDescent="0.25">
      <c r="A46" s="30" t="s">
        <v>187</v>
      </c>
    </row>
    <row r="47" spans="1:18" s="12" customFormat="1" x14ac:dyDescent="0.25">
      <c r="A47" s="31" t="s">
        <v>190</v>
      </c>
    </row>
    <row r="48" spans="1:18" x14ac:dyDescent="0.25">
      <c r="A48" s="34" t="s">
        <v>192</v>
      </c>
    </row>
    <row r="49" spans="1:1" s="12" customFormat="1" x14ac:dyDescent="0.25">
      <c r="A49" s="31" t="s">
        <v>195</v>
      </c>
    </row>
    <row r="50" spans="1:1" s="12" customFormat="1" x14ac:dyDescent="0.25">
      <c r="A50" s="31" t="s">
        <v>188</v>
      </c>
    </row>
    <row r="52" spans="1:1" ht="13" x14ac:dyDescent="0.3">
      <c r="A52" s="108" t="s">
        <v>185</v>
      </c>
    </row>
    <row r="53" spans="1:1" x14ac:dyDescent="0.25">
      <c r="A53" s="34" t="s">
        <v>197</v>
      </c>
    </row>
    <row r="55" spans="1:1" ht="13" x14ac:dyDescent="0.3">
      <c r="A55" s="108" t="s">
        <v>186</v>
      </c>
    </row>
    <row r="56" spans="1:1" x14ac:dyDescent="0.25">
      <c r="A56" s="34" t="s">
        <v>196</v>
      </c>
    </row>
    <row r="57" spans="1:1" x14ac:dyDescent="0.25">
      <c r="A57" s="34" t="s">
        <v>191</v>
      </c>
    </row>
  </sheetData>
  <printOptions gridLines="1"/>
  <pageMargins left="0.74803149606299202" right="0.74803149606299202" top="0.98425196850393704" bottom="0.98425196850393704" header="0.511811023622047" footer="0.511811023622047"/>
  <pageSetup paperSize="9" scale="67" fitToHeight="0" orientation="landscape" horizontalDpi="4294967294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40"/>
  <sheetViews>
    <sheetView topLeftCell="A16" workbookViewId="0">
      <selection activeCell="E34" sqref="E34"/>
    </sheetView>
  </sheetViews>
  <sheetFormatPr defaultRowHeight="12.5" x14ac:dyDescent="0.25"/>
  <cols>
    <col min="1" max="1" width="9.453125" customWidth="1"/>
    <col min="2" max="2" width="8.81640625" customWidth="1"/>
    <col min="3" max="3" width="13.1796875" style="15" customWidth="1"/>
    <col min="4" max="4" width="38.81640625" customWidth="1"/>
    <col min="5" max="5" width="28.54296875" customWidth="1"/>
  </cols>
  <sheetData>
    <row r="1" spans="1:5" s="1" customFormat="1" ht="13" x14ac:dyDescent="0.3">
      <c r="A1" s="1" t="s">
        <v>27</v>
      </c>
      <c r="C1" s="13"/>
    </row>
    <row r="2" spans="1:5" s="1" customFormat="1" ht="13" x14ac:dyDescent="0.3">
      <c r="C2" s="13"/>
    </row>
    <row r="3" spans="1:5" s="1" customFormat="1" ht="13" x14ac:dyDescent="0.3">
      <c r="A3" s="1" t="s">
        <v>28</v>
      </c>
      <c r="B3" s="1" t="s">
        <v>29</v>
      </c>
      <c r="C3" s="14" t="s">
        <v>30</v>
      </c>
      <c r="D3" s="1" t="s">
        <v>31</v>
      </c>
      <c r="E3" s="1" t="s">
        <v>32</v>
      </c>
    </row>
    <row r="4" spans="1:5" x14ac:dyDescent="0.25">
      <c r="A4" s="12" t="s">
        <v>13</v>
      </c>
      <c r="B4">
        <v>642</v>
      </c>
      <c r="C4" s="15">
        <v>345.28</v>
      </c>
      <c r="D4" s="12" t="s">
        <v>33</v>
      </c>
      <c r="E4" s="30" t="s">
        <v>92</v>
      </c>
    </row>
    <row r="5" spans="1:5" x14ac:dyDescent="0.25">
      <c r="B5">
        <v>643</v>
      </c>
      <c r="C5" s="15">
        <v>146.16</v>
      </c>
      <c r="D5" s="12" t="s">
        <v>34</v>
      </c>
      <c r="E5" s="12" t="s">
        <v>35</v>
      </c>
    </row>
    <row r="6" spans="1:5" x14ac:dyDescent="0.25">
      <c r="B6">
        <v>644</v>
      </c>
      <c r="C6" s="15">
        <v>20</v>
      </c>
      <c r="D6" s="12" t="s">
        <v>36</v>
      </c>
      <c r="E6" s="12" t="s">
        <v>35</v>
      </c>
    </row>
    <row r="7" spans="1:5" x14ac:dyDescent="0.25">
      <c r="B7">
        <v>645</v>
      </c>
      <c r="C7" s="15">
        <v>67.5</v>
      </c>
      <c r="D7" s="30" t="s">
        <v>34</v>
      </c>
      <c r="E7" s="30" t="s">
        <v>93</v>
      </c>
    </row>
    <row r="8" spans="1:5" x14ac:dyDescent="0.25">
      <c r="B8">
        <v>646</v>
      </c>
      <c r="C8" s="15">
        <v>150</v>
      </c>
      <c r="D8" s="12" t="s">
        <v>9</v>
      </c>
      <c r="E8" s="12" t="s">
        <v>37</v>
      </c>
    </row>
    <row r="9" spans="1:5" x14ac:dyDescent="0.25">
      <c r="A9" s="30" t="s">
        <v>15</v>
      </c>
      <c r="B9">
        <v>647</v>
      </c>
      <c r="C9" s="15">
        <v>40</v>
      </c>
      <c r="D9" s="12" t="s">
        <v>38</v>
      </c>
      <c r="E9" s="12" t="s">
        <v>39</v>
      </c>
    </row>
    <row r="10" spans="1:5" x14ac:dyDescent="0.25">
      <c r="B10">
        <v>648</v>
      </c>
      <c r="C10" s="15">
        <v>172.64</v>
      </c>
      <c r="D10" s="12" t="s">
        <v>33</v>
      </c>
      <c r="E10" s="30" t="s">
        <v>94</v>
      </c>
    </row>
    <row r="11" spans="1:5" x14ac:dyDescent="0.25">
      <c r="B11">
        <v>649</v>
      </c>
      <c r="C11" s="15">
        <v>250</v>
      </c>
      <c r="D11" s="12" t="s">
        <v>40</v>
      </c>
      <c r="E11" s="12" t="s">
        <v>41</v>
      </c>
    </row>
    <row r="12" spans="1:5" x14ac:dyDescent="0.25">
      <c r="A12" s="30"/>
      <c r="B12">
        <v>650</v>
      </c>
      <c r="C12" s="15">
        <v>30</v>
      </c>
      <c r="D12" s="12" t="s">
        <v>42</v>
      </c>
      <c r="E12" s="12" t="s">
        <v>43</v>
      </c>
    </row>
    <row r="13" spans="1:5" x14ac:dyDescent="0.25">
      <c r="B13">
        <v>651</v>
      </c>
      <c r="C13" s="15">
        <v>100</v>
      </c>
      <c r="D13" s="30" t="s">
        <v>97</v>
      </c>
      <c r="E13" s="30" t="s">
        <v>98</v>
      </c>
    </row>
    <row r="14" spans="1:5" x14ac:dyDescent="0.25">
      <c r="B14">
        <v>652</v>
      </c>
      <c r="C14" s="17">
        <v>37.14</v>
      </c>
      <c r="D14" s="30" t="s">
        <v>95</v>
      </c>
      <c r="E14" s="30" t="s">
        <v>96</v>
      </c>
    </row>
    <row r="15" spans="1:5" x14ac:dyDescent="0.25">
      <c r="A15" s="30" t="s">
        <v>16</v>
      </c>
      <c r="B15">
        <v>653</v>
      </c>
      <c r="C15" s="17">
        <v>600</v>
      </c>
      <c r="D15" s="30" t="s">
        <v>119</v>
      </c>
      <c r="E15" s="30" t="s">
        <v>120</v>
      </c>
    </row>
    <row r="16" spans="1:5" x14ac:dyDescent="0.25">
      <c r="A16" s="30" t="s">
        <v>121</v>
      </c>
      <c r="B16">
        <v>654</v>
      </c>
      <c r="C16" s="35">
        <v>453.48</v>
      </c>
      <c r="D16" s="30" t="s">
        <v>122</v>
      </c>
      <c r="E16" s="30" t="s">
        <v>123</v>
      </c>
    </row>
    <row r="17" spans="1:6" x14ac:dyDescent="0.25">
      <c r="B17">
        <v>655</v>
      </c>
      <c r="C17" s="17">
        <v>40</v>
      </c>
      <c r="D17" s="30" t="s">
        <v>124</v>
      </c>
      <c r="E17" s="30" t="s">
        <v>125</v>
      </c>
    </row>
    <row r="18" spans="1:6" x14ac:dyDescent="0.25">
      <c r="A18" s="30" t="s">
        <v>18</v>
      </c>
      <c r="B18">
        <v>656</v>
      </c>
      <c r="C18" s="35">
        <v>25</v>
      </c>
      <c r="D18" s="30" t="s">
        <v>126</v>
      </c>
      <c r="E18" s="30" t="s">
        <v>127</v>
      </c>
    </row>
    <row r="19" spans="1:6" x14ac:dyDescent="0.25">
      <c r="A19" s="30" t="s">
        <v>19</v>
      </c>
      <c r="B19">
        <v>657</v>
      </c>
      <c r="C19" s="17">
        <v>50</v>
      </c>
      <c r="D19" s="30" t="s">
        <v>128</v>
      </c>
      <c r="E19" s="30" t="s">
        <v>129</v>
      </c>
    </row>
    <row r="20" spans="1:6" x14ac:dyDescent="0.25">
      <c r="B20">
        <v>658</v>
      </c>
      <c r="C20" s="17">
        <v>60</v>
      </c>
      <c r="D20" s="30" t="s">
        <v>130</v>
      </c>
      <c r="E20" s="30" t="s">
        <v>131</v>
      </c>
    </row>
    <row r="21" spans="1:6" s="105" customFormat="1" x14ac:dyDescent="0.25">
      <c r="B21" s="105">
        <v>659</v>
      </c>
      <c r="C21" s="106">
        <v>0</v>
      </c>
      <c r="D21" s="105" t="s">
        <v>124</v>
      </c>
      <c r="E21" s="105" t="s">
        <v>202</v>
      </c>
    </row>
    <row r="22" spans="1:6" x14ac:dyDescent="0.25">
      <c r="B22">
        <v>660</v>
      </c>
      <c r="C22" s="17">
        <v>181</v>
      </c>
      <c r="D22" s="30" t="s">
        <v>132</v>
      </c>
      <c r="E22" s="30" t="s">
        <v>133</v>
      </c>
    </row>
    <row r="23" spans="1:6" x14ac:dyDescent="0.25">
      <c r="B23">
        <v>661</v>
      </c>
      <c r="C23" s="17">
        <v>120</v>
      </c>
      <c r="D23" s="30" t="s">
        <v>134</v>
      </c>
      <c r="E23" s="30" t="s">
        <v>135</v>
      </c>
    </row>
    <row r="24" spans="1:6" x14ac:dyDescent="0.25">
      <c r="A24" s="12"/>
      <c r="B24">
        <v>662</v>
      </c>
      <c r="C24" s="17">
        <v>100</v>
      </c>
      <c r="D24" s="30" t="s">
        <v>136</v>
      </c>
      <c r="E24" s="30" t="s">
        <v>137</v>
      </c>
    </row>
    <row r="25" spans="1:6" x14ac:dyDescent="0.25">
      <c r="B25">
        <v>663</v>
      </c>
      <c r="C25" s="36">
        <v>75</v>
      </c>
      <c r="D25" s="30" t="s">
        <v>138</v>
      </c>
      <c r="E25" s="30" t="s">
        <v>139</v>
      </c>
    </row>
    <row r="26" spans="1:6" x14ac:dyDescent="0.25">
      <c r="B26">
        <v>664</v>
      </c>
      <c r="C26" s="36">
        <v>77.81</v>
      </c>
      <c r="D26" s="30" t="s">
        <v>33</v>
      </c>
      <c r="E26" s="30" t="s">
        <v>140</v>
      </c>
    </row>
    <row r="27" spans="1:6" x14ac:dyDescent="0.25">
      <c r="B27">
        <v>665</v>
      </c>
      <c r="C27" s="36">
        <v>60</v>
      </c>
      <c r="D27" s="30" t="s">
        <v>95</v>
      </c>
      <c r="E27" s="30" t="s">
        <v>141</v>
      </c>
    </row>
    <row r="28" spans="1:6" x14ac:dyDescent="0.25">
      <c r="B28">
        <v>666</v>
      </c>
      <c r="C28" s="36">
        <v>557.94000000000005</v>
      </c>
      <c r="D28" s="30" t="s">
        <v>142</v>
      </c>
      <c r="E28" s="30" t="s">
        <v>143</v>
      </c>
    </row>
    <row r="29" spans="1:6" x14ac:dyDescent="0.25">
      <c r="A29" t="s">
        <v>21</v>
      </c>
      <c r="B29">
        <v>667</v>
      </c>
      <c r="C29" s="36">
        <v>30.99</v>
      </c>
      <c r="D29" s="30" t="s">
        <v>95</v>
      </c>
      <c r="E29" s="30" t="s">
        <v>180</v>
      </c>
      <c r="F29" s="111" t="s">
        <v>203</v>
      </c>
    </row>
    <row r="30" spans="1:6" x14ac:dyDescent="0.25">
      <c r="B30">
        <v>668</v>
      </c>
      <c r="C30" s="36">
        <v>30</v>
      </c>
      <c r="D30" s="30" t="s">
        <v>130</v>
      </c>
      <c r="E30" s="30" t="s">
        <v>131</v>
      </c>
      <c r="F30" s="111"/>
    </row>
    <row r="31" spans="1:6" x14ac:dyDescent="0.25">
      <c r="B31">
        <v>669</v>
      </c>
      <c r="C31" s="36">
        <v>63.6</v>
      </c>
      <c r="D31" s="30" t="s">
        <v>9</v>
      </c>
      <c r="E31" s="30" t="s">
        <v>181</v>
      </c>
      <c r="F31" s="111"/>
    </row>
    <row r="32" spans="1:6" x14ac:dyDescent="0.25">
      <c r="A32" t="s">
        <v>23</v>
      </c>
      <c r="B32">
        <v>670</v>
      </c>
      <c r="C32" s="36">
        <v>59.1</v>
      </c>
      <c r="D32" s="30" t="s">
        <v>182</v>
      </c>
      <c r="E32" s="30" t="s">
        <v>183</v>
      </c>
      <c r="F32" s="111" t="s">
        <v>203</v>
      </c>
    </row>
    <row r="33" spans="2:6" x14ac:dyDescent="0.25">
      <c r="B33">
        <v>671</v>
      </c>
      <c r="C33" s="36">
        <v>100</v>
      </c>
      <c r="D33" s="30" t="s">
        <v>97</v>
      </c>
      <c r="E33" s="30" t="s">
        <v>98</v>
      </c>
      <c r="F33" s="111" t="s">
        <v>203</v>
      </c>
    </row>
    <row r="34" spans="2:6" s="105" customFormat="1" x14ac:dyDescent="0.25">
      <c r="B34" s="105">
        <v>672</v>
      </c>
      <c r="C34" s="107"/>
      <c r="D34" s="105" t="s">
        <v>184</v>
      </c>
    </row>
    <row r="35" spans="2:6" x14ac:dyDescent="0.25">
      <c r="C35" s="36"/>
    </row>
    <row r="36" spans="2:6" x14ac:dyDescent="0.25">
      <c r="C36" s="36"/>
    </row>
    <row r="37" spans="2:6" x14ac:dyDescent="0.25">
      <c r="C37" s="36"/>
    </row>
    <row r="38" spans="2:6" x14ac:dyDescent="0.25">
      <c r="C38" s="36"/>
    </row>
    <row r="39" spans="2:6" x14ac:dyDescent="0.25">
      <c r="C39" s="36"/>
    </row>
    <row r="40" spans="2:6" x14ac:dyDescent="0.25">
      <c r="C40" s="36"/>
    </row>
  </sheetData>
  <pageMargins left="0.75" right="0.75" top="1" bottom="1" header="0.5" footer="0.5"/>
  <pageSetup paperSize="9" orientation="landscape" horizontalDpi="4294967293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D2:D33"/>
  <sheetViews>
    <sheetView workbookViewId="0">
      <selection activeCell="D1" sqref="D1:D35"/>
    </sheetView>
  </sheetViews>
  <sheetFormatPr defaultRowHeight="12.5" x14ac:dyDescent="0.25"/>
  <sheetData>
    <row r="2" spans="4:4" x14ac:dyDescent="0.25">
      <c r="D2" s="15"/>
    </row>
    <row r="3" spans="4:4" x14ac:dyDescent="0.25">
      <c r="D3" s="15"/>
    </row>
    <row r="4" spans="4:4" x14ac:dyDescent="0.25">
      <c r="D4" s="15"/>
    </row>
    <row r="5" spans="4:4" x14ac:dyDescent="0.25">
      <c r="D5" s="15"/>
    </row>
    <row r="6" spans="4:4" x14ac:dyDescent="0.25">
      <c r="D6" s="15"/>
    </row>
    <row r="7" spans="4:4" x14ac:dyDescent="0.25">
      <c r="D7" s="15"/>
    </row>
    <row r="8" spans="4:4" x14ac:dyDescent="0.25">
      <c r="D8" s="15"/>
    </row>
    <row r="9" spans="4:4" x14ac:dyDescent="0.25">
      <c r="D9" s="15"/>
    </row>
    <row r="10" spans="4:4" x14ac:dyDescent="0.25">
      <c r="D10" s="15"/>
    </row>
    <row r="11" spans="4:4" x14ac:dyDescent="0.25">
      <c r="D11" s="15"/>
    </row>
    <row r="12" spans="4:4" x14ac:dyDescent="0.25">
      <c r="D12" s="17"/>
    </row>
    <row r="13" spans="4:4" x14ac:dyDescent="0.25">
      <c r="D13" s="17"/>
    </row>
    <row r="14" spans="4:4" x14ac:dyDescent="0.25">
      <c r="D14" s="35"/>
    </row>
    <row r="15" spans="4:4" x14ac:dyDescent="0.25">
      <c r="D15" s="17"/>
    </row>
    <row r="16" spans="4:4" x14ac:dyDescent="0.25">
      <c r="D16" s="35"/>
    </row>
    <row r="17" spans="4:4" x14ac:dyDescent="0.25">
      <c r="D17" s="17"/>
    </row>
    <row r="18" spans="4:4" x14ac:dyDescent="0.25">
      <c r="D18" s="17"/>
    </row>
    <row r="19" spans="4:4" x14ac:dyDescent="0.25">
      <c r="D19" s="106"/>
    </row>
    <row r="20" spans="4:4" x14ac:dyDescent="0.25">
      <c r="D20" s="17"/>
    </row>
    <row r="21" spans="4:4" x14ac:dyDescent="0.25">
      <c r="D21" s="17"/>
    </row>
    <row r="22" spans="4:4" x14ac:dyDescent="0.25">
      <c r="D22" s="17"/>
    </row>
    <row r="23" spans="4:4" x14ac:dyDescent="0.25">
      <c r="D23" s="36"/>
    </row>
    <row r="24" spans="4:4" x14ac:dyDescent="0.25">
      <c r="D24" s="36"/>
    </row>
    <row r="25" spans="4:4" x14ac:dyDescent="0.25">
      <c r="D25" s="36"/>
    </row>
    <row r="26" spans="4:4" x14ac:dyDescent="0.25">
      <c r="D26" s="36"/>
    </row>
    <row r="27" spans="4:4" x14ac:dyDescent="0.25">
      <c r="D27" s="36"/>
    </row>
    <row r="28" spans="4:4" x14ac:dyDescent="0.25">
      <c r="D28" s="36"/>
    </row>
    <row r="29" spans="4:4" x14ac:dyDescent="0.25">
      <c r="D29" s="36"/>
    </row>
    <row r="30" spans="4:4" x14ac:dyDescent="0.25">
      <c r="D30" s="36"/>
    </row>
    <row r="31" spans="4:4" x14ac:dyDescent="0.25">
      <c r="D31" s="36"/>
    </row>
    <row r="32" spans="4:4" x14ac:dyDescent="0.25">
      <c r="D32" s="36"/>
    </row>
    <row r="33" spans="4:4" x14ac:dyDescent="0.25">
      <c r="D33" s="36"/>
    </row>
  </sheetData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Inc &amp; Exp</vt:lpstr>
      <vt:lpstr>Summary</vt:lpstr>
      <vt:lpstr>Cheques</vt:lpstr>
      <vt:lpstr>Sheet3</vt:lpstr>
      <vt:lpstr>Summary!Print_Area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Margaret Sanders</dc:creator>
  <cp:lastModifiedBy>T&amp;TF Parish Clerk</cp:lastModifiedBy>
  <cp:lastPrinted>2020-06-20T11:56:59Z</cp:lastPrinted>
  <dcterms:created xsi:type="dcterms:W3CDTF">2006-11-27T17:48:28Z</dcterms:created>
  <dcterms:modified xsi:type="dcterms:W3CDTF">2020-07-13T13:50:21Z</dcterms:modified>
</cp:coreProperties>
</file>